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YR Scoring" sheetId="1" r:id="rId3"/>
    <sheet state="visible" name="NYR Goalies" sheetId="2" r:id="rId4"/>
    <sheet state="visible" name="Opp. Scoring" sheetId="3" r:id="rId5"/>
    <sheet state="visible" name="Opp. Goalies" sheetId="4" r:id="rId6"/>
    <sheet state="visible" name="Team Records" sheetId="5" r:id="rId7"/>
  </sheets>
  <definedNames/>
  <calcPr/>
</workbook>
</file>

<file path=xl/sharedStrings.xml><?xml version="1.0" encoding="utf-8"?>
<sst xmlns="http://schemas.openxmlformats.org/spreadsheetml/2006/main" count="3122" uniqueCount="1581">
  <si>
    <t>First Name</t>
  </si>
  <si>
    <t>Last Name</t>
  </si>
  <si>
    <t>Goals</t>
  </si>
  <si>
    <t>Assists</t>
  </si>
  <si>
    <t>Points</t>
  </si>
  <si>
    <t>PIMS</t>
  </si>
  <si>
    <t>CHRIS</t>
  </si>
  <si>
    <t>KREIDER</t>
  </si>
  <si>
    <t>ADAM</t>
  </si>
  <si>
    <t>FOX</t>
  </si>
  <si>
    <t>DEREK</t>
  </si>
  <si>
    <t>STEPAN</t>
  </si>
  <si>
    <t>MARIAN</t>
  </si>
  <si>
    <t>GABORIK</t>
  </si>
  <si>
    <t>MIKA</t>
  </si>
  <si>
    <t>ZIBANEJAD</t>
  </si>
  <si>
    <t>ARTEMI</t>
  </si>
  <si>
    <t>PANARIN</t>
  </si>
  <si>
    <t xml:space="preserve">RYAN </t>
  </si>
  <si>
    <t>STROME</t>
  </si>
  <si>
    <t>RICK</t>
  </si>
  <si>
    <t>NASH</t>
  </si>
  <si>
    <t>McDONAGH</t>
  </si>
  <si>
    <t>JAROMIR</t>
  </si>
  <si>
    <t>JAGR</t>
  </si>
  <si>
    <t>MATS</t>
  </si>
  <si>
    <t>ZUCCARELLO</t>
  </si>
  <si>
    <t>DAN</t>
  </si>
  <si>
    <t>GIRARDI</t>
  </si>
  <si>
    <t>MARC</t>
  </si>
  <si>
    <t>STAAL</t>
  </si>
  <si>
    <t>BRANDON</t>
  </si>
  <si>
    <t>DUBINSKY</t>
  </si>
  <si>
    <t>DRURY</t>
  </si>
  <si>
    <t>PAVEL</t>
  </si>
  <si>
    <t>BUCHNEVICH</t>
  </si>
  <si>
    <t>CALLAHAN</t>
  </si>
  <si>
    <t>DERICK</t>
  </si>
  <si>
    <t>BRASSARD</t>
  </si>
  <si>
    <t>JT</t>
  </si>
  <si>
    <t>MILLER</t>
  </si>
  <si>
    <t>ALEXIS</t>
  </si>
  <si>
    <t>LAFRENIERE</t>
  </si>
  <si>
    <t>ARTEM</t>
  </si>
  <si>
    <t>ANISIMOV</t>
  </si>
  <si>
    <t>MICHAEL</t>
  </si>
  <si>
    <t>NYLANDER</t>
  </si>
  <si>
    <t>JACOB</t>
  </si>
  <si>
    <t>TROUBA</t>
  </si>
  <si>
    <t>ERIK</t>
  </si>
  <si>
    <t>CHRISTENSEN</t>
  </si>
  <si>
    <t>CARL</t>
  </si>
  <si>
    <t>HAGELIN</t>
  </si>
  <si>
    <t>KAAPO</t>
  </si>
  <si>
    <t>KAKKO</t>
  </si>
  <si>
    <t>MARTIN</t>
  </si>
  <si>
    <t>STRAKA</t>
  </si>
  <si>
    <t>DEL ZOTTO</t>
  </si>
  <si>
    <t>BRAD</t>
  </si>
  <si>
    <t>RICHARDS</t>
  </si>
  <si>
    <t>PETR</t>
  </si>
  <si>
    <t>NEDVED</t>
  </si>
  <si>
    <t>BRIAN</t>
  </si>
  <si>
    <t>BOYLE</t>
  </si>
  <si>
    <t>JESPER</t>
  </si>
  <si>
    <t>FAST</t>
  </si>
  <si>
    <t>SCOTT</t>
  </si>
  <si>
    <t>GOMEZ</t>
  </si>
  <si>
    <t>MICHAL</t>
  </si>
  <si>
    <t>ROZSIVAL</t>
  </si>
  <si>
    <t>LINDGREN</t>
  </si>
  <si>
    <t>KEVIN</t>
  </si>
  <si>
    <t>HAYES</t>
  </si>
  <si>
    <t>PRUCHA</t>
  </si>
  <si>
    <t>NIKOLAI</t>
  </si>
  <si>
    <t>ZHERDEV</t>
  </si>
  <si>
    <t>BOBBY</t>
  </si>
  <si>
    <t>HOLIK</t>
  </si>
  <si>
    <t>FILIP</t>
  </si>
  <si>
    <t>CHYTIL</t>
  </si>
  <si>
    <t>RUSLAN</t>
  </si>
  <si>
    <t>FEDOTENKO</t>
  </si>
  <si>
    <t>KLEIN</t>
  </si>
  <si>
    <t>RADEK</t>
  </si>
  <si>
    <t>DVORAK</t>
  </si>
  <si>
    <t>VINNY</t>
  </si>
  <si>
    <t>PROSPAL</t>
  </si>
  <si>
    <t>PRUST</t>
  </si>
  <si>
    <t>K'ANDRE</t>
  </si>
  <si>
    <t>BARCLAY</t>
  </si>
  <si>
    <t>GOODROW</t>
  </si>
  <si>
    <t>GRABNER</t>
  </si>
  <si>
    <t>DRYDEN</t>
  </si>
  <si>
    <t>HUNT</t>
  </si>
  <si>
    <t>WOJTEK</t>
  </si>
  <si>
    <t>WOLSKI</t>
  </si>
  <si>
    <t>THEO</t>
  </si>
  <si>
    <t>FLEURY</t>
  </si>
  <si>
    <t>OSCAR</t>
  </si>
  <si>
    <t>LINDBERG</t>
  </si>
  <si>
    <t>SEAN</t>
  </si>
  <si>
    <t>AVERY</t>
  </si>
  <si>
    <t>SANDY</t>
  </si>
  <si>
    <t>McCARTHY</t>
  </si>
  <si>
    <t>KEITH</t>
  </si>
  <si>
    <t>YANDLE</t>
  </si>
  <si>
    <t>ALEX</t>
  </si>
  <si>
    <t>FROLOV</t>
  </si>
  <si>
    <t>MATT</t>
  </si>
  <si>
    <t>GILROY</t>
  </si>
  <si>
    <t>BRENDAN</t>
  </si>
  <si>
    <t>LEMIEUX</t>
  </si>
  <si>
    <t>BLAIR</t>
  </si>
  <si>
    <t>BETTS</t>
  </si>
  <si>
    <t>ANDREW</t>
  </si>
  <si>
    <t>COPP</t>
  </si>
  <si>
    <t xml:space="preserve">MAREK </t>
  </si>
  <si>
    <t>MALIK</t>
  </si>
  <si>
    <t>BOO</t>
  </si>
  <si>
    <t>NIEVES</t>
  </si>
  <si>
    <t>BRADY</t>
  </si>
  <si>
    <t>SKJEI</t>
  </si>
  <si>
    <t>LEETCH</t>
  </si>
  <si>
    <t>WADE</t>
  </si>
  <si>
    <t>REDDEN</t>
  </si>
  <si>
    <t>ST. LOUIS</t>
  </si>
  <si>
    <t>REAVES</t>
  </si>
  <si>
    <t>MARKUS</t>
  </si>
  <si>
    <t>NASLUND</t>
  </si>
  <si>
    <t>PAUL</t>
  </si>
  <si>
    <t>MARA</t>
  </si>
  <si>
    <t>NICK</t>
  </si>
  <si>
    <t>HOLDEN</t>
  </si>
  <si>
    <t>JAMIE</t>
  </si>
  <si>
    <t>LUNDMARK</t>
  </si>
  <si>
    <t>THOMAS</t>
  </si>
  <si>
    <t>POCK</t>
  </si>
  <si>
    <t>RUCINSKY</t>
  </si>
  <si>
    <t>NIK</t>
  </si>
  <si>
    <t>ANTROPOV</t>
  </si>
  <si>
    <t>LAURI</t>
  </si>
  <si>
    <t>KORPIKOSKI</t>
  </si>
  <si>
    <t>KAREL</t>
  </si>
  <si>
    <t>RACHUNEK</t>
  </si>
  <si>
    <t>SAUER</t>
  </si>
  <si>
    <t>JAN</t>
  </si>
  <si>
    <t>HLAVAC</t>
  </si>
  <si>
    <t>MATHIEU</t>
  </si>
  <si>
    <t>SCHNEIDER</t>
  </si>
  <si>
    <t>CULLEN</t>
  </si>
  <si>
    <t>NEAL</t>
  </si>
  <si>
    <t>PIONK</t>
  </si>
  <si>
    <t>SHANNAHAN</t>
  </si>
  <si>
    <t>VIKTOR</t>
  </si>
  <si>
    <t>STALBERG</t>
  </si>
  <si>
    <t>TONY</t>
  </si>
  <si>
    <t>DeANGELO</t>
  </si>
  <si>
    <t>GRAVES</t>
  </si>
  <si>
    <t>NILS</t>
  </si>
  <si>
    <t>LUNDKVIST</t>
  </si>
  <si>
    <t>MANNY</t>
  </si>
  <si>
    <t>MALHOTRA</t>
  </si>
  <si>
    <t>FEDOR</t>
  </si>
  <si>
    <t>TYUTIN</t>
  </si>
  <si>
    <t>DALE</t>
  </si>
  <si>
    <t>PURINTON</t>
  </si>
  <si>
    <t>ERIC</t>
  </si>
  <si>
    <t>LINDROS</t>
  </si>
  <si>
    <t>NIGEL</t>
  </si>
  <si>
    <t>DAWES</t>
  </si>
  <si>
    <t>BRETT</t>
  </si>
  <si>
    <t>HOWDEN</t>
  </si>
  <si>
    <t>DMITRI</t>
  </si>
  <si>
    <t>KALININ</t>
  </si>
  <si>
    <t>DOMINIC</t>
  </si>
  <si>
    <t>MOORE</t>
  </si>
  <si>
    <t>PATRIK</t>
  </si>
  <si>
    <t>NEMETH</t>
  </si>
  <si>
    <t>LEE</t>
  </si>
  <si>
    <t>STEMPNIAK</t>
  </si>
  <si>
    <t>CHRISTIAN</t>
  </si>
  <si>
    <t>BACKMAN</t>
  </si>
  <si>
    <t>CAREY</t>
  </si>
  <si>
    <t>MARCEL</t>
  </si>
  <si>
    <t>HOSSA</t>
  </si>
  <si>
    <t>TAYLOR</t>
  </si>
  <si>
    <t>PYATT</t>
  </si>
  <si>
    <t>FREDRIK</t>
  </si>
  <si>
    <t>SJOSTROM</t>
  </si>
  <si>
    <t>BRYAN</t>
  </si>
  <si>
    <t>BERARD</t>
  </si>
  <si>
    <t>COLIN</t>
  </si>
  <si>
    <t>BLACKWELL</t>
  </si>
  <si>
    <t>JONNY</t>
  </si>
  <si>
    <t>BRODZINSKI</t>
  </si>
  <si>
    <t>BURE</t>
  </si>
  <si>
    <t>ALEXANDRE</t>
  </si>
  <si>
    <t>DAIGLE</t>
  </si>
  <si>
    <t>PHIL</t>
  </si>
  <si>
    <t>Di GUISEPPE</t>
  </si>
  <si>
    <t>ROB</t>
  </si>
  <si>
    <t>DiMAIO</t>
  </si>
  <si>
    <t xml:space="preserve">DAN </t>
  </si>
  <si>
    <t>LaCOUTURE</t>
  </si>
  <si>
    <t>JODY</t>
  </si>
  <si>
    <t>SHELLEY</t>
  </si>
  <si>
    <t xml:space="preserve">MIKE </t>
  </si>
  <si>
    <t>YORK</t>
  </si>
  <si>
    <t>COLTON</t>
  </si>
  <si>
    <t>ORR</t>
  </si>
  <si>
    <t>HOLLWEG</t>
  </si>
  <si>
    <t>CHRISTOPHER</t>
  </si>
  <si>
    <t>HIGGINS</t>
  </si>
  <si>
    <t>SMITH</t>
  </si>
  <si>
    <t>ALES</t>
  </si>
  <si>
    <t>KOTALIK</t>
  </si>
  <si>
    <t>TOM</t>
  </si>
  <si>
    <t>POTI</t>
  </si>
  <si>
    <t>ROONEY</t>
  </si>
  <si>
    <t>MATTHEW</t>
  </si>
  <si>
    <t>BARNABY</t>
  </si>
  <si>
    <t>CLENDENING</t>
  </si>
  <si>
    <t>CORY</t>
  </si>
  <si>
    <t>CROSS</t>
  </si>
  <si>
    <t>MARK</t>
  </si>
  <si>
    <t>MESSIER</t>
  </si>
  <si>
    <t>JARRET</t>
  </si>
  <si>
    <t>STOLL</t>
  </si>
  <si>
    <t>ANTON</t>
  </si>
  <si>
    <t>STRALMAN</t>
  </si>
  <si>
    <t>SYKORA</t>
  </si>
  <si>
    <t>LIAS</t>
  </si>
  <si>
    <t>ANDERSSON</t>
  </si>
  <si>
    <t>JOEL</t>
  </si>
  <si>
    <t>BOUCHARD</t>
  </si>
  <si>
    <t>GREG</t>
  </si>
  <si>
    <t>de VRIES</t>
  </si>
  <si>
    <t>DAVID</t>
  </si>
  <si>
    <t>DESHARNAIS</t>
  </si>
  <si>
    <t>ANTHONY</t>
  </si>
  <si>
    <t>DUCLAIR</t>
  </si>
  <si>
    <t>JULIEN</t>
  </si>
  <si>
    <t>GAUTHIER</t>
  </si>
  <si>
    <t>HATCHER</t>
  </si>
  <si>
    <t>PETER</t>
  </si>
  <si>
    <t>HOLLAND</t>
  </si>
  <si>
    <t>HUNWICK</t>
  </si>
  <si>
    <t>JARKKO</t>
  </si>
  <si>
    <t>IMMONEN</t>
  </si>
  <si>
    <t>KIM</t>
  </si>
  <si>
    <t>JOHNSSON</t>
  </si>
  <si>
    <t>ALEXEI</t>
  </si>
  <si>
    <t>KOVALEV</t>
  </si>
  <si>
    <t>ENVER</t>
  </si>
  <si>
    <t>LISIN</t>
  </si>
  <si>
    <t>HENRIK</t>
  </si>
  <si>
    <t>LUNDQVIST</t>
  </si>
  <si>
    <t>JOHN</t>
  </si>
  <si>
    <t>MacLEAN</t>
  </si>
  <si>
    <t>VLADIMIR</t>
  </si>
  <si>
    <t>MALAKOV</t>
  </si>
  <si>
    <t>McKEGG</t>
  </si>
  <si>
    <t>BORIS</t>
  </si>
  <si>
    <t>MIRONOV</t>
  </si>
  <si>
    <t>MITCHELL</t>
  </si>
  <si>
    <t>MORRIS</t>
  </si>
  <si>
    <t>COREY</t>
  </si>
  <si>
    <t>POTTER</t>
  </si>
  <si>
    <t>BENOIT</t>
  </si>
  <si>
    <t>POULIOT</t>
  </si>
  <si>
    <t>BRADEN</t>
  </si>
  <si>
    <t>SPROUL</t>
  </si>
  <si>
    <t>FRANK</t>
  </si>
  <si>
    <t>VATRANO</t>
  </si>
  <si>
    <t>STU</t>
  </si>
  <si>
    <t>BICKEL</t>
  </si>
  <si>
    <t>AARON</t>
  </si>
  <si>
    <t>VOROS</t>
  </si>
  <si>
    <t>SIMON</t>
  </si>
  <si>
    <t>BENCH PIMS:</t>
  </si>
  <si>
    <t>BOOGAARD</t>
  </si>
  <si>
    <t>MIKE</t>
  </si>
  <si>
    <t>RUPP</t>
  </si>
  <si>
    <t>TANNER</t>
  </si>
  <si>
    <t>GLASS</t>
  </si>
  <si>
    <t>SHATTENKIRK</t>
  </si>
  <si>
    <t>DONALD</t>
  </si>
  <si>
    <t>BRASHEAR</t>
  </si>
  <si>
    <t>DORSETT</t>
  </si>
  <si>
    <t>MICHEAL</t>
  </si>
  <si>
    <t>HALEY</t>
  </si>
  <si>
    <t>JASON</t>
  </si>
  <si>
    <t>STRUDWICK</t>
  </si>
  <si>
    <t>STEVE</t>
  </si>
  <si>
    <t>EMINGER</t>
  </si>
  <si>
    <t>TOMAS</t>
  </si>
  <si>
    <t>KLOUCEK</t>
  </si>
  <si>
    <t>LAWRENCE</t>
  </si>
  <si>
    <t>NYCOLAT</t>
  </si>
  <si>
    <t>MORGAN</t>
  </si>
  <si>
    <t>BARRON</t>
  </si>
  <si>
    <t>JOSH</t>
  </si>
  <si>
    <t>GREEN</t>
  </si>
  <si>
    <t>ROMAN</t>
  </si>
  <si>
    <t>HAMRLIK</t>
  </si>
  <si>
    <t>ISBISTER</t>
  </si>
  <si>
    <t xml:space="preserve">JACK </t>
  </si>
  <si>
    <t>JOHNSON</t>
  </si>
  <si>
    <t>VALERI</t>
  </si>
  <si>
    <t>KAMENSKY</t>
  </si>
  <si>
    <t>DARIUS</t>
  </si>
  <si>
    <t>KASPARAITIS</t>
  </si>
  <si>
    <t>MAXIM</t>
  </si>
  <si>
    <t>KONDRATIEV</t>
  </si>
  <si>
    <t>LIFFITON</t>
  </si>
  <si>
    <t>McCABE</t>
  </si>
  <si>
    <t>McCALLISTER</t>
  </si>
  <si>
    <t>DYLAN</t>
  </si>
  <si>
    <t>McILRATH</t>
  </si>
  <si>
    <t>CODY</t>
  </si>
  <si>
    <t>McLEOD</t>
  </si>
  <si>
    <t>ONDREJ</t>
  </si>
  <si>
    <t>PAVELEC</t>
  </si>
  <si>
    <t>RICH</t>
  </si>
  <si>
    <t>PILON</t>
  </si>
  <si>
    <t>PIRRI</t>
  </si>
  <si>
    <t>STEPHANE</t>
  </si>
  <si>
    <t>QUINTAL</t>
  </si>
  <si>
    <t>SUMMERS</t>
  </si>
  <si>
    <t>TRIPP</t>
  </si>
  <si>
    <t>WARD</t>
  </si>
  <si>
    <t>Games</t>
  </si>
  <si>
    <t>Minutes</t>
  </si>
  <si>
    <t>Shots Faced</t>
  </si>
  <si>
    <t>Saves</t>
  </si>
  <si>
    <t>Goals Against</t>
  </si>
  <si>
    <t>GAA</t>
  </si>
  <si>
    <t>Save %</t>
  </si>
  <si>
    <t>Wins</t>
  </si>
  <si>
    <t>Losses</t>
  </si>
  <si>
    <t>Ties</t>
  </si>
  <si>
    <t>IGOR</t>
  </si>
  <si>
    <t>SHESTERKIN</t>
  </si>
  <si>
    <t>ALEXANDAR</t>
  </si>
  <si>
    <t>GEORGIEV</t>
  </si>
  <si>
    <t>VALIQUETTE</t>
  </si>
  <si>
    <t>RICHTER</t>
  </si>
  <si>
    <t>CAM</t>
  </si>
  <si>
    <t>TALBOT</t>
  </si>
  <si>
    <t>DUNHAM</t>
  </si>
  <si>
    <t>WEEKES</t>
  </si>
  <si>
    <t>JUSSI</t>
  </si>
  <si>
    <t>MARKKANEN</t>
  </si>
  <si>
    <t>BIRON</t>
  </si>
  <si>
    <t>MILAN</t>
  </si>
  <si>
    <t>HNILICKA</t>
  </si>
  <si>
    <t>McCLENNAN</t>
  </si>
  <si>
    <t>ANTTI</t>
  </si>
  <si>
    <t>RAANTA</t>
  </si>
  <si>
    <t>Team</t>
  </si>
  <si>
    <t>ELIAS</t>
  </si>
  <si>
    <t>DEVILS</t>
  </si>
  <si>
    <t>NICO</t>
  </si>
  <si>
    <t>HISCHIER</t>
  </si>
  <si>
    <t>HENRIQUE</t>
  </si>
  <si>
    <t>DEVILS-DUCKS</t>
  </si>
  <si>
    <t>SIDNEY</t>
  </si>
  <si>
    <t>CROSBY</t>
  </si>
  <si>
    <t>PENGUINS</t>
  </si>
  <si>
    <t>CLAUDE</t>
  </si>
  <si>
    <t>GIROUX</t>
  </si>
  <si>
    <t>FLYERS</t>
  </si>
  <si>
    <t>ZACH</t>
  </si>
  <si>
    <t>PARISE</t>
  </si>
  <si>
    <t>DEVILS-WILD</t>
  </si>
  <si>
    <t>BENCH PIMS</t>
  </si>
  <si>
    <t>HALL</t>
  </si>
  <si>
    <t>KYLE</t>
  </si>
  <si>
    <t>PALMIERI</t>
  </si>
  <si>
    <t>DEVILS-ISLANDERS</t>
  </si>
  <si>
    <t>TRAVIS</t>
  </si>
  <si>
    <t>ZAJAC</t>
  </si>
  <si>
    <t>DAMON</t>
  </si>
  <si>
    <t>SEVERSON</t>
  </si>
  <si>
    <t>BRATT</t>
  </si>
  <si>
    <t>ANDERS</t>
  </si>
  <si>
    <t>ISLANDERS</t>
  </si>
  <si>
    <t xml:space="preserve">ILYA </t>
  </si>
  <si>
    <t>KOVALCHUK</t>
  </si>
  <si>
    <t>THRASHERS-DEVILS-KINGS</t>
  </si>
  <si>
    <t>BAILEY</t>
  </si>
  <si>
    <t>DAINIUS</t>
  </si>
  <si>
    <t>ZUBRUS</t>
  </si>
  <si>
    <t>CAPITALS-DEVILS</t>
  </si>
  <si>
    <t>GIONTA</t>
  </si>
  <si>
    <t>DEVILS-CANADIENS</t>
  </si>
  <si>
    <t>BROCK</t>
  </si>
  <si>
    <t>NELSON</t>
  </si>
  <si>
    <t>JACK</t>
  </si>
  <si>
    <t>HUGHES</t>
  </si>
  <si>
    <t>PK</t>
  </si>
  <si>
    <t>SUBBAN</t>
  </si>
  <si>
    <t>CANADIENS-DEVILS</t>
  </si>
  <si>
    <t>ZACHA</t>
  </si>
  <si>
    <t>CAMMALLERI</t>
  </si>
  <si>
    <t>DOUGIE</t>
  </si>
  <si>
    <t>HAMILTON</t>
  </si>
  <si>
    <t>BRUINS-FLAMES-DEVILS</t>
  </si>
  <si>
    <t>BEAUVILLIER</t>
  </si>
  <si>
    <t>TAVARES</t>
  </si>
  <si>
    <t>ISLANDERS-MAPLE LEAFS</t>
  </si>
  <si>
    <t>BLUE JACKETS</t>
  </si>
  <si>
    <t>MATHEW</t>
  </si>
  <si>
    <t>BARZAL</t>
  </si>
  <si>
    <t>MARCHAND</t>
  </si>
  <si>
    <t>BRUINS</t>
  </si>
  <si>
    <t>RECCHI</t>
  </si>
  <si>
    <t>FLYERS-PENGUINS</t>
  </si>
  <si>
    <t>ANDY</t>
  </si>
  <si>
    <t>GREENE</t>
  </si>
  <si>
    <t>IAN</t>
  </si>
  <si>
    <t>COLE</t>
  </si>
  <si>
    <t>BLUES-PENGUINS-BLUE JACKETS-AVALANCHE</t>
  </si>
  <si>
    <t>KREJCI</t>
  </si>
  <si>
    <t>ZETTERBERG</t>
  </si>
  <si>
    <t>RED WINGS</t>
  </si>
  <si>
    <t>OKPOSO</t>
  </si>
  <si>
    <t>ISLANDERS-SABRES</t>
  </si>
  <si>
    <t>PA</t>
  </si>
  <si>
    <t>PARENTEAU</t>
  </si>
  <si>
    <t>ISLANDERS-DEVILS</t>
  </si>
  <si>
    <t>MIROSLAV</t>
  </si>
  <si>
    <t>SATAN</t>
  </si>
  <si>
    <t>SABRES-ISLANDERS</t>
  </si>
  <si>
    <t>YEGOR</t>
  </si>
  <si>
    <t>SHARANGOVICH</t>
  </si>
  <si>
    <t>WAYNE</t>
  </si>
  <si>
    <t>SIMMONDS</t>
  </si>
  <si>
    <t>KINGS-FLYERS-DEVILS</t>
  </si>
  <si>
    <t>JORDAN</t>
  </si>
  <si>
    <t>EBERLE</t>
  </si>
  <si>
    <t>OILERS-ISLANDERS</t>
  </si>
  <si>
    <t>TATAR</t>
  </si>
  <si>
    <t>RED WINGS-DEVILS</t>
  </si>
  <si>
    <t>GAGNE</t>
  </si>
  <si>
    <t>JAMES</t>
  </si>
  <si>
    <t>VAN RIEMSDYK</t>
  </si>
  <si>
    <t>FLYERS-MAPLE LEAFS</t>
  </si>
  <si>
    <t>COUTURIER</t>
  </si>
  <si>
    <t>WILL</t>
  </si>
  <si>
    <t>BUTCHER</t>
  </si>
  <si>
    <t>GABRIEL</t>
  </si>
  <si>
    <t>LANDESKOG</t>
  </si>
  <si>
    <t>AVALANCHE</t>
  </si>
  <si>
    <t>DANIEL</t>
  </si>
  <si>
    <t>BRIERE</t>
  </si>
  <si>
    <t>JEFF</t>
  </si>
  <si>
    <t>CARTER</t>
  </si>
  <si>
    <t>PLEKANEC</t>
  </si>
  <si>
    <t>CANADIENS</t>
  </si>
  <si>
    <t>CONOR</t>
  </si>
  <si>
    <t>SHEARY</t>
  </si>
  <si>
    <t>ZDENO</t>
  </si>
  <si>
    <t>CHARA</t>
  </si>
  <si>
    <t>SENATORS-BRUINS</t>
  </si>
  <si>
    <t>BLAKE</t>
  </si>
  <si>
    <t>COLEMAN</t>
  </si>
  <si>
    <t>DEVILS-FLAMES</t>
  </si>
  <si>
    <t>KIMMO</t>
  </si>
  <si>
    <t>TIMONEN</t>
  </si>
  <si>
    <t>PREDATORS-FLYERS</t>
  </si>
  <si>
    <t>CAPITALS-FLYERS-DEVILS</t>
  </si>
  <si>
    <t>LUCIC</t>
  </si>
  <si>
    <t>DAWSON</t>
  </si>
  <si>
    <t>MERCER</t>
  </si>
  <si>
    <t>MICHALEK</t>
  </si>
  <si>
    <t>SHARKS-SENATORS</t>
  </si>
  <si>
    <t>PASTRNAK</t>
  </si>
  <si>
    <t>SCOTTY</t>
  </si>
  <si>
    <t>UPSHALL</t>
  </si>
  <si>
    <t>PREDATORS-FLYERS-PANTHERS</t>
  </si>
  <si>
    <t>LANGENBRUNNER</t>
  </si>
  <si>
    <t>JAKUB</t>
  </si>
  <si>
    <t>VORACEK</t>
  </si>
  <si>
    <t>RYAN</t>
  </si>
  <si>
    <t>MITCH</t>
  </si>
  <si>
    <t>MARNER</t>
  </si>
  <si>
    <t>MAPLE LEAFS</t>
  </si>
  <si>
    <t>PELECH</t>
  </si>
  <si>
    <t>COMEAU</t>
  </si>
  <si>
    <t>ISLANDERS-AVALANCHE-STARS</t>
  </si>
  <si>
    <t>FOLIGNO</t>
  </si>
  <si>
    <t>NICKLAS</t>
  </si>
  <si>
    <t>KRONWALL</t>
  </si>
  <si>
    <t>MAREK</t>
  </si>
  <si>
    <t>ZIDLICKY</t>
  </si>
  <si>
    <t>ATKINSON</t>
  </si>
  <si>
    <t>BLUE JACKETS-FLYERS</t>
  </si>
  <si>
    <t>VALTERI</t>
  </si>
  <si>
    <t>FILPPULA</t>
  </si>
  <si>
    <t>RED WINGS-FLYERS-ISLANDERS</t>
  </si>
  <si>
    <t>SLAVA</t>
  </si>
  <si>
    <t>KOZLOV</t>
  </si>
  <si>
    <t>THRASHERS</t>
  </si>
  <si>
    <t>NATHAN</t>
  </si>
  <si>
    <t>MacKINNON</t>
  </si>
  <si>
    <t>TODD</t>
  </si>
  <si>
    <t>BERTUZZI</t>
  </si>
  <si>
    <t>KABERLE</t>
  </si>
  <si>
    <t>MAPLE LEAFS-CANADIENS</t>
  </si>
  <si>
    <t>ANZE</t>
  </si>
  <si>
    <t>KOPITAR</t>
  </si>
  <si>
    <t>KINGS</t>
  </si>
  <si>
    <t>PULOCK</t>
  </si>
  <si>
    <t>MALONE</t>
  </si>
  <si>
    <t>PECA</t>
  </si>
  <si>
    <t>SABRES</t>
  </si>
  <si>
    <t>CHIMERA</t>
  </si>
  <si>
    <t>BLUE JACKETS-CAPITALS-ISLANDERS</t>
  </si>
  <si>
    <t>DANY</t>
  </si>
  <si>
    <t>HEATLEY</t>
  </si>
  <si>
    <t>RYDER</t>
  </si>
  <si>
    <t>BRUINS-DEVILS</t>
  </si>
  <si>
    <t>LARS</t>
  </si>
  <si>
    <t>ELLER</t>
  </si>
  <si>
    <t>CANADIENS-CAPITALS</t>
  </si>
  <si>
    <t>HAVLAT</t>
  </si>
  <si>
    <t>SENATORS-BLACKHAWKS-DEVILS</t>
  </si>
  <si>
    <t>OVECHKIN</t>
  </si>
  <si>
    <t>CAPITALS</t>
  </si>
  <si>
    <t>JOE</t>
  </si>
  <si>
    <t>PAVELSKI</t>
  </si>
  <si>
    <t>SHARKS-STARS</t>
  </si>
  <si>
    <t>SANHEIM</t>
  </si>
  <si>
    <t>SCHEIFELE</t>
  </si>
  <si>
    <t>JETS</t>
  </si>
  <si>
    <t>HURRICANES-PENGUINS</t>
  </si>
  <si>
    <t>DARCHE</t>
  </si>
  <si>
    <t>JAROME</t>
  </si>
  <si>
    <t>IGINLA</t>
  </si>
  <si>
    <t>BRUINS-AVALANCHE</t>
  </si>
  <si>
    <t>WILLIAM</t>
  </si>
  <si>
    <t>KARLSSON</t>
  </si>
  <si>
    <t>BLUE JACKETS-GOLDEN KNIGHTS</t>
  </si>
  <si>
    <t>JOHNNY</t>
  </si>
  <si>
    <t>ODUYA</t>
  </si>
  <si>
    <t>MAX</t>
  </si>
  <si>
    <t>PACIORETTY</t>
  </si>
  <si>
    <t>PERRON</t>
  </si>
  <si>
    <t>PENGUINS-BLUES</t>
  </si>
  <si>
    <t>PERRY</t>
  </si>
  <si>
    <t>DUCKS-STARS</t>
  </si>
  <si>
    <t>SEDIN</t>
  </si>
  <si>
    <t>CANUCKS</t>
  </si>
  <si>
    <t>DEVANTE</t>
  </si>
  <si>
    <t>SMITH-PELLY</t>
  </si>
  <si>
    <t>SPEZZA</t>
  </si>
  <si>
    <t>SENATORS</t>
  </si>
  <si>
    <t>CASEY</t>
  </si>
  <si>
    <t>CIZIKAS</t>
  </si>
  <si>
    <t>BRAYDON</t>
  </si>
  <si>
    <t>SCHENN</t>
  </si>
  <si>
    <t>FLYERS-BLUES</t>
  </si>
  <si>
    <t>CARLE</t>
  </si>
  <si>
    <t>SHARKS-FLYERS</t>
  </si>
  <si>
    <t>DREW</t>
  </si>
  <si>
    <t>STAFFORD</t>
  </si>
  <si>
    <t>SABRES-DEVILS</t>
  </si>
  <si>
    <t>FAYNE</t>
  </si>
  <si>
    <t>SENATORS-SHARKS</t>
  </si>
  <si>
    <t>MATHESON</t>
  </si>
  <si>
    <t>PANTHERS</t>
  </si>
  <si>
    <t>MIKKO</t>
  </si>
  <si>
    <t>RANTANEN</t>
  </si>
  <si>
    <t>JUSTIN</t>
  </si>
  <si>
    <t>SCHULTZ</t>
  </si>
  <si>
    <t>REILLY</t>
  </si>
  <si>
    <t>BRUINS-PANTHERS-GOLDEN KNIGHTS</t>
  </si>
  <si>
    <t>JARED</t>
  </si>
  <si>
    <t>SPURGEON</t>
  </si>
  <si>
    <t>WILD</t>
  </si>
  <si>
    <t>VANEK</t>
  </si>
  <si>
    <t>SABRES-BLUE JACKETS</t>
  </si>
  <si>
    <t>NOEL</t>
  </si>
  <si>
    <t>ACCIARI</t>
  </si>
  <si>
    <t>TYLER</t>
  </si>
  <si>
    <t>BOZAK</t>
  </si>
  <si>
    <t>CONNOR</t>
  </si>
  <si>
    <t>CARRICK</t>
  </si>
  <si>
    <t>MAPLE LEAFS-DEVILS</t>
  </si>
  <si>
    <t>CHARLIE</t>
  </si>
  <si>
    <t>COYLE</t>
  </si>
  <si>
    <t>WILD-BRUINS</t>
  </si>
  <si>
    <t>GAUDREAU</t>
  </si>
  <si>
    <t>FLAMES</t>
  </si>
  <si>
    <t>NATE</t>
  </si>
  <si>
    <t>GUENIN</t>
  </si>
  <si>
    <t>NIKITA</t>
  </si>
  <si>
    <t>GUSEV</t>
  </si>
  <si>
    <t>BO</t>
  </si>
  <si>
    <t>HORVAT</t>
  </si>
  <si>
    <t>GOLDEN KNIGHTS</t>
  </si>
  <si>
    <t>NAZEM</t>
  </si>
  <si>
    <t>KADRI</t>
  </si>
  <si>
    <t>KESSEL</t>
  </si>
  <si>
    <t>KONECNY</t>
  </si>
  <si>
    <t>KUHNHACKL</t>
  </si>
  <si>
    <t>PENGUINS-ISLANDERS</t>
  </si>
  <si>
    <t>AUSTON</t>
  </si>
  <si>
    <t>MATTHEWS</t>
  </si>
  <si>
    <t>JEAN-GABRIEL</t>
  </si>
  <si>
    <t>PAGEAU</t>
  </si>
  <si>
    <t>PYSYK</t>
  </si>
  <si>
    <t>WISNIEWSKI</t>
  </si>
  <si>
    <t>ISLANDERS-CANADIENS</t>
  </si>
  <si>
    <t>HARTNELL</t>
  </si>
  <si>
    <t>FLYERS-BLUE JACKETS</t>
  </si>
  <si>
    <t>WEISE</t>
  </si>
  <si>
    <t>CANUCKS-CANADIENS-FLYERS</t>
  </si>
  <si>
    <t>ALEKSANDER</t>
  </si>
  <si>
    <t>BARKOV</t>
  </si>
  <si>
    <t>BENN</t>
  </si>
  <si>
    <t>STARS</t>
  </si>
  <si>
    <t>NOAH</t>
  </si>
  <si>
    <t>DOBSON</t>
  </si>
  <si>
    <t>SERGEI</t>
  </si>
  <si>
    <t>GONCHAR</t>
  </si>
  <si>
    <t>CAPITALS-SENATORS</t>
  </si>
  <si>
    <t>KINGS-BLUE JACKETS</t>
  </si>
  <si>
    <t>KENNEDY</t>
  </si>
  <si>
    <t>FILLIP</t>
  </si>
  <si>
    <t>KUBA</t>
  </si>
  <si>
    <t xml:space="preserve">KRIS </t>
  </si>
  <si>
    <t>LETANG</t>
  </si>
  <si>
    <t>PATRICK</t>
  </si>
  <si>
    <t>KALETA</t>
  </si>
  <si>
    <t>COBURN</t>
  </si>
  <si>
    <t>COGHLAN</t>
  </si>
  <si>
    <t>FARABEE</t>
  </si>
  <si>
    <t>HARROLD</t>
  </si>
  <si>
    <t>PATRIC</t>
  </si>
  <si>
    <t>HORNQVIST</t>
  </si>
  <si>
    <t>PENGUINS-PANTHERS</t>
  </si>
  <si>
    <t>BOONE</t>
  </si>
  <si>
    <t>JENNER</t>
  </si>
  <si>
    <t>SETH</t>
  </si>
  <si>
    <t>JONES</t>
  </si>
  <si>
    <t>BROWN</t>
  </si>
  <si>
    <t>COYOTES-PANTHERS</t>
  </si>
  <si>
    <t>BEN</t>
  </si>
  <si>
    <t>EAGER</t>
  </si>
  <si>
    <t>GRZELCYK</t>
  </si>
  <si>
    <t>HOLMSTROM</t>
  </si>
  <si>
    <t>EVGENY</t>
  </si>
  <si>
    <t>KUZNETSOV</t>
  </si>
  <si>
    <t>MANGIAPANE</t>
  </si>
  <si>
    <t>MONAHAN</t>
  </si>
  <si>
    <t>SAM</t>
  </si>
  <si>
    <t>REINHART</t>
  </si>
  <si>
    <t>SISLO</t>
  </si>
  <si>
    <t>TOFFOLI</t>
  </si>
  <si>
    <t>MILES</t>
  </si>
  <si>
    <t>WOOD</t>
  </si>
  <si>
    <t>JON</t>
  </si>
  <si>
    <t>MERRILL</t>
  </si>
  <si>
    <t>ROLSTON</t>
  </si>
  <si>
    <t>KUBINA</t>
  </si>
  <si>
    <t>MAPLE LEAFS-FLYERS</t>
  </si>
  <si>
    <t>PATRICE</t>
  </si>
  <si>
    <t>BERGERON</t>
  </si>
  <si>
    <t>ALFREDSSON</t>
  </si>
  <si>
    <t>COLBY</t>
  </si>
  <si>
    <t>ARMSTRONG</t>
  </si>
  <si>
    <t>PENGUINS-CANADIENS</t>
  </si>
  <si>
    <t>CARCILLO</t>
  </si>
  <si>
    <t>CAL</t>
  </si>
  <si>
    <t>CLUTTERBUCK</t>
  </si>
  <si>
    <t>MARCUS</t>
  </si>
  <si>
    <t>JOHANSSON</t>
  </si>
  <si>
    <t>JOKINEN</t>
  </si>
  <si>
    <t>HURRICANES-PANTHERS</t>
  </si>
  <si>
    <t>SAAD</t>
  </si>
  <si>
    <t>BLUE JACKETS-BLACKHAWKS-BLUES</t>
  </si>
  <si>
    <t>WHEELER</t>
  </si>
  <si>
    <t>MIKAEL</t>
  </si>
  <si>
    <t>BACKLUND</t>
  </si>
  <si>
    <t>BACKSTROM</t>
  </si>
  <si>
    <t>KNUBLE</t>
  </si>
  <si>
    <t>GLEN</t>
  </si>
  <si>
    <t>METROPOLIT</t>
  </si>
  <si>
    <t>THRASHERS-BLUES-FLYERS</t>
  </si>
  <si>
    <t>JAY</t>
  </si>
  <si>
    <t>PANDOLFO</t>
  </si>
  <si>
    <t>READ</t>
  </si>
  <si>
    <t>PENGUINS-FLYERS</t>
  </si>
  <si>
    <t>WITT</t>
  </si>
  <si>
    <t>CAPITALS-ISLANDERS</t>
  </si>
  <si>
    <t>BOQVIST</t>
  </si>
  <si>
    <t>ANDRE</t>
  </si>
  <si>
    <t>BURAKOVSKY</t>
  </si>
  <si>
    <t>CARRIER</t>
  </si>
  <si>
    <t>DATSYUK</t>
  </si>
  <si>
    <t>DICKINSON</t>
  </si>
  <si>
    <t>DOUGHTY</t>
  </si>
  <si>
    <t>GRANLUND</t>
  </si>
  <si>
    <t>HANDZUS</t>
  </si>
  <si>
    <t>FLYERS-KINGS</t>
  </si>
  <si>
    <t>SENATORS-THRASHERS</t>
  </si>
  <si>
    <t>STEPHEN</t>
  </si>
  <si>
    <t>JOHNS</t>
  </si>
  <si>
    <t>EVANDER</t>
  </si>
  <si>
    <t>KANE</t>
  </si>
  <si>
    <t>JETS-SABRES</t>
  </si>
  <si>
    <t>CHAD</t>
  </si>
  <si>
    <t>KILGER</t>
  </si>
  <si>
    <t>KLINGBERG</t>
  </si>
  <si>
    <t>KOIVU</t>
  </si>
  <si>
    <t>DAYMOND</t>
  </si>
  <si>
    <t>LANGKOW</t>
  </si>
  <si>
    <t>LETESTU</t>
  </si>
  <si>
    <t>OSKAR</t>
  </si>
  <si>
    <t>LINDBLOM</t>
  </si>
  <si>
    <t>LITTLE</t>
  </si>
  <si>
    <t>JONATHAN</t>
  </si>
  <si>
    <t>MARCHESSAULT</t>
  </si>
  <si>
    <t>McDAVID</t>
  </si>
  <si>
    <t>OILERS</t>
  </si>
  <si>
    <t>NEIL</t>
  </si>
  <si>
    <t>STEFAN</t>
  </si>
  <si>
    <t>NOESEN</t>
  </si>
  <si>
    <t>O'REILLY</t>
  </si>
  <si>
    <t>BLUES</t>
  </si>
  <si>
    <t>RICKARD</t>
  </si>
  <si>
    <t>RAKELL</t>
  </si>
  <si>
    <t>DUCKS</t>
  </si>
  <si>
    <t>BLACKHAWKS-RED WINGS</t>
  </si>
  <si>
    <t>RUST</t>
  </si>
  <si>
    <t>SHEAHAN</t>
  </si>
  <si>
    <t>LIGHTNING</t>
  </si>
  <si>
    <t>PENGUINS-HURRICANES</t>
  </si>
  <si>
    <t>OWEN</t>
  </si>
  <si>
    <t>TIPPETT</t>
  </si>
  <si>
    <t>PANTHERS-FLYERS</t>
  </si>
  <si>
    <t>VINCENT</t>
  </si>
  <si>
    <t>TROCHECK</t>
  </si>
  <si>
    <t>SAMI</t>
  </si>
  <si>
    <t>VATANEN</t>
  </si>
  <si>
    <t>RAY</t>
  </si>
  <si>
    <t>WHITNEY</t>
  </si>
  <si>
    <t>HURRICANES</t>
  </si>
  <si>
    <t>RADKO</t>
  </si>
  <si>
    <t>GUDAS</t>
  </si>
  <si>
    <t>FLYERS-PANTHERS</t>
  </si>
  <si>
    <t>PIETRANGELO</t>
  </si>
  <si>
    <t>BLUES-GOLDEN KNIGHTS</t>
  </si>
  <si>
    <t>JAKE</t>
  </si>
  <si>
    <t>GARDINER</t>
  </si>
  <si>
    <t>MAPLE LEAFS-HURRICANES</t>
  </si>
  <si>
    <t>KUNITZ</t>
  </si>
  <si>
    <t>PENGUINS-BLACKHAWKS</t>
  </si>
  <si>
    <t>EKBLAD</t>
  </si>
  <si>
    <t>HAMONIC</t>
  </si>
  <si>
    <t>ISLANDERS-FLAMES-CANUCKS</t>
  </si>
  <si>
    <t>BONINO</t>
  </si>
  <si>
    <t>JONAS</t>
  </si>
  <si>
    <t>BRODIN</t>
  </si>
  <si>
    <t>DUSTIN</t>
  </si>
  <si>
    <t>BYFUGLIEN</t>
  </si>
  <si>
    <t>ALEXANDER</t>
  </si>
  <si>
    <t>EDLER</t>
  </si>
  <si>
    <t>GROSEK</t>
  </si>
  <si>
    <t>JOSEFSON</t>
  </si>
  <si>
    <t>EVGENI</t>
  </si>
  <si>
    <t>MALKIN</t>
  </si>
  <si>
    <t>NISKANEN</t>
  </si>
  <si>
    <t>CAPITALS-FLYERS</t>
  </si>
  <si>
    <t>SAVARD</t>
  </si>
  <si>
    <t>THRASHERS-BRUINS</t>
  </si>
  <si>
    <t>MARCO</t>
  </si>
  <si>
    <t>SCANDELLA</t>
  </si>
  <si>
    <t>WILD-SABRES</t>
  </si>
  <si>
    <t>BACKES</t>
  </si>
  <si>
    <t>JOSEPH</t>
  </si>
  <si>
    <t>BLANDISI</t>
  </si>
  <si>
    <t>BRAUN</t>
  </si>
  <si>
    <t>SHARKS</t>
  </si>
  <si>
    <t>GREGORY</t>
  </si>
  <si>
    <t>CAMPBELL</t>
  </si>
  <si>
    <t>RYANE</t>
  </si>
  <si>
    <t>CLOWE</t>
  </si>
  <si>
    <t>DAL COLLE</t>
  </si>
  <si>
    <t>NIKOLAJ</t>
  </si>
  <si>
    <t>EHLERS</t>
  </si>
  <si>
    <t>BRUNO</t>
  </si>
  <si>
    <t>GERVAIS</t>
  </si>
  <si>
    <t>SHAYNE</t>
  </si>
  <si>
    <t>GOSTISBEHERE</t>
  </si>
  <si>
    <t>PENGUINS-KINGS</t>
  </si>
  <si>
    <t>MATTIAS</t>
  </si>
  <si>
    <t>JANMARK</t>
  </si>
  <si>
    <t>STARS-GOLDEN KNIGHTS</t>
  </si>
  <si>
    <t>ANDREAS</t>
  </si>
  <si>
    <t>FRANTISEK</t>
  </si>
  <si>
    <t>THRASHERS-HURRICANES</t>
  </si>
  <si>
    <t>DUNCAN</t>
  </si>
  <si>
    <t>BLACKHAWKS</t>
  </si>
  <si>
    <t>KEEGAN</t>
  </si>
  <si>
    <t>KOLESAR</t>
  </si>
  <si>
    <t>MOULSON</t>
  </si>
  <si>
    <t>ISLANDERS-WILD</t>
  </si>
  <si>
    <t>NUGENT-HOPKINS</t>
  </si>
  <si>
    <t>DMITRY</t>
  </si>
  <si>
    <t>ORLOV</t>
  </si>
  <si>
    <t>JONI</t>
  </si>
  <si>
    <t>PITKANEN</t>
  </si>
  <si>
    <t>FLYERS-HURRICANES</t>
  </si>
  <si>
    <t>PITLICK</t>
  </si>
  <si>
    <t>FLYERS-FLAMES</t>
  </si>
  <si>
    <t>DARROLL</t>
  </si>
  <si>
    <t>POWE</t>
  </si>
  <si>
    <t>RUCCHIN</t>
  </si>
  <si>
    <t>SEGUIN</t>
  </si>
  <si>
    <t>DOMINIK</t>
  </si>
  <si>
    <t>TY</t>
  </si>
  <si>
    <t>SUTER</t>
  </si>
  <si>
    <t>THERIEN</t>
  </si>
  <si>
    <t>THOMPSON</t>
  </si>
  <si>
    <t>CANADIENS-FLYERS</t>
  </si>
  <si>
    <t>THORNTON</t>
  </si>
  <si>
    <t>DEVON</t>
  </si>
  <si>
    <t>TOEWS</t>
  </si>
  <si>
    <t>TURRIS</t>
  </si>
  <si>
    <t>SENATORS-OILERS</t>
  </si>
  <si>
    <t>BLUE JACKETS-AVALANCHE</t>
  </si>
  <si>
    <t>PENGUINS-OILERS</t>
  </si>
  <si>
    <t>TURNER</t>
  </si>
  <si>
    <t>STEVENSON</t>
  </si>
  <si>
    <t>ABDELKADER</t>
  </si>
  <si>
    <t>JORDIE</t>
  </si>
  <si>
    <t>STARS-CANADIENS</t>
  </si>
  <si>
    <t>FROST</t>
  </si>
  <si>
    <t>HARTMAN</t>
  </si>
  <si>
    <t>KELLY</t>
  </si>
  <si>
    <t>LAPOINTE</t>
  </si>
  <si>
    <t>JIMMY</t>
  </si>
  <si>
    <t>VESEY</t>
  </si>
  <si>
    <t>BLUE JACKETS-ISLANDERS</t>
  </si>
  <si>
    <t>JOONAS</t>
  </si>
  <si>
    <t>DONSKOI</t>
  </si>
  <si>
    <t>GROSSMANN</t>
  </si>
  <si>
    <t>GUENTZEL</t>
  </si>
  <si>
    <t>DENIS</t>
  </si>
  <si>
    <t>GURIANOV</t>
  </si>
  <si>
    <t>CHUCK</t>
  </si>
  <si>
    <t>KOBASEW</t>
  </si>
  <si>
    <t>KOSTOPOULOS</t>
  </si>
  <si>
    <t>ILYA</t>
  </si>
  <si>
    <t>MIKHEYEV</t>
  </si>
  <si>
    <t>NUTIVAARA</t>
  </si>
  <si>
    <t>GUSTAV</t>
  </si>
  <si>
    <t>NYQUIST</t>
  </si>
  <si>
    <t>DION</t>
  </si>
  <si>
    <t>PHANEUF</t>
  </si>
  <si>
    <t>REGIN</t>
  </si>
  <si>
    <t>ROSLOVIC</t>
  </si>
  <si>
    <t>JETS-BLUE JACKETS</t>
  </si>
  <si>
    <t>ROY</t>
  </si>
  <si>
    <t>SMOLINSKY</t>
  </si>
  <si>
    <t>STEEN</t>
  </si>
  <si>
    <t>MAPLE LEAFS-BLUES</t>
  </si>
  <si>
    <t>TANEV</t>
  </si>
  <si>
    <t>CANUCKS-FLAMES</t>
  </si>
  <si>
    <t>WILLIAMS</t>
  </si>
  <si>
    <t>SVEN</t>
  </si>
  <si>
    <t>ANDRIGHETTO</t>
  </si>
  <si>
    <t>BAERTSCHI</t>
  </si>
  <si>
    <t>IVAN</t>
  </si>
  <si>
    <t>BARBASHEV</t>
  </si>
  <si>
    <t>CRAIG</t>
  </si>
  <si>
    <t>BERUBE</t>
  </si>
  <si>
    <t>BOOTH</t>
  </si>
  <si>
    <t>REID</t>
  </si>
  <si>
    <t>BOUCHER</t>
  </si>
  <si>
    <t>BOYES</t>
  </si>
  <si>
    <t>BUNTING</t>
  </si>
  <si>
    <t>BURROWS</t>
  </si>
  <si>
    <t>CALVERT</t>
  </si>
  <si>
    <t>CAMPOLI</t>
  </si>
  <si>
    <t>CHEECHOO</t>
  </si>
  <si>
    <t>CLIFTON</t>
  </si>
  <si>
    <t>CONNOLLY</t>
  </si>
  <si>
    <t>COOKE</t>
  </si>
  <si>
    <t>DeBRINCAT</t>
  </si>
  <si>
    <t>DESJARDINS</t>
  </si>
  <si>
    <t>LEON</t>
  </si>
  <si>
    <t>DRAISAITL</t>
  </si>
  <si>
    <t>FONTAINE</t>
  </si>
  <si>
    <t>FRITSCHE</t>
  </si>
  <si>
    <t>ZEMGUS</t>
  </si>
  <si>
    <t>GIRGENSONS</t>
  </si>
  <si>
    <t>NICLAS</t>
  </si>
  <si>
    <t>HAVELID</t>
  </si>
  <si>
    <t>JULIUS</t>
  </si>
  <si>
    <t>HONKA</t>
  </si>
  <si>
    <t>SHAWN</t>
  </si>
  <si>
    <t>HORCOFF</t>
  </si>
  <si>
    <t>HORTON</t>
  </si>
  <si>
    <t>JIRI</t>
  </si>
  <si>
    <t>HUDLER</t>
  </si>
  <si>
    <t>JOHANSEN</t>
  </si>
  <si>
    <t>KAHUN</t>
  </si>
  <si>
    <t>MELKER</t>
  </si>
  <si>
    <t>CLAYTON</t>
  </si>
  <si>
    <t>KELLER</t>
  </si>
  <si>
    <t>COYOTES</t>
  </si>
  <si>
    <t>ADRIAN</t>
  </si>
  <si>
    <t>KEMPE</t>
  </si>
  <si>
    <t>KOPECKY</t>
  </si>
  <si>
    <t>TOREY</t>
  </si>
  <si>
    <t>KRUG</t>
  </si>
  <si>
    <t>KUCHEROV</t>
  </si>
  <si>
    <t>LANGFELD</t>
  </si>
  <si>
    <t>LARKIN</t>
  </si>
  <si>
    <t>LECAVALIER</t>
  </si>
  <si>
    <t>LEDDY</t>
  </si>
  <si>
    <t>LIDSTROM</t>
  </si>
  <si>
    <t>EETU</t>
  </si>
  <si>
    <t>LUOSTARINEN</t>
  </si>
  <si>
    <t>GRANT</t>
  </si>
  <si>
    <t>MARSHALL</t>
  </si>
  <si>
    <t>McCANN</t>
  </si>
  <si>
    <t>MARTY</t>
  </si>
  <si>
    <t>MURRAY</t>
  </si>
  <si>
    <t>NINO</t>
  </si>
  <si>
    <t>NIEDERREITER</t>
  </si>
  <si>
    <t>NIKLAS</t>
  </si>
  <si>
    <t>NORDGREN</t>
  </si>
  <si>
    <t>XAVIER</t>
  </si>
  <si>
    <t>OULETT</t>
  </si>
  <si>
    <t>PEARSON</t>
  </si>
  <si>
    <t>VASILY</t>
  </si>
  <si>
    <t>PODKOLZIN</t>
  </si>
  <si>
    <t>POHL</t>
  </si>
  <si>
    <t>RIBIERO</t>
  </si>
  <si>
    <t>SCHMIDT</t>
  </si>
  <si>
    <t>SCHREMP</t>
  </si>
  <si>
    <t>SEMIN</t>
  </si>
  <si>
    <t>DEVIN</t>
  </si>
  <si>
    <t>SETOGUCHI</t>
  </si>
  <si>
    <t>STUART</t>
  </si>
  <si>
    <t>STURM</t>
  </si>
  <si>
    <t>TIMANDER</t>
  </si>
  <si>
    <t>PHILLIP</t>
  </si>
  <si>
    <t>TOMASINO</t>
  </si>
  <si>
    <t>PREDATORS</t>
  </si>
  <si>
    <t>VERSTEEG</t>
  </si>
  <si>
    <t>LUCAS</t>
  </si>
  <si>
    <t>WALLMARK</t>
  </si>
  <si>
    <t>WEAL</t>
  </si>
  <si>
    <t>WENNBERG</t>
  </si>
  <si>
    <t>WILSON</t>
  </si>
  <si>
    <t>BRYCE</t>
  </si>
  <si>
    <t>SALVADOR</t>
  </si>
  <si>
    <t>PECKHAM</t>
  </si>
  <si>
    <t>RILEY</t>
  </si>
  <si>
    <t>COTE</t>
  </si>
  <si>
    <t>CLARKSON</t>
  </si>
  <si>
    <t>KESLER</t>
  </si>
  <si>
    <t>CANUCKS-DUCKS</t>
  </si>
  <si>
    <t>MASON</t>
  </si>
  <si>
    <t>MARCHMENT</t>
  </si>
  <si>
    <t>ROOPE</t>
  </si>
  <si>
    <t>HINTZ</t>
  </si>
  <si>
    <t>ZACK</t>
  </si>
  <si>
    <t>KASSIAN</t>
  </si>
  <si>
    <t>SABRES-CANUCKS-OILERS</t>
  </si>
  <si>
    <t>LADD</t>
  </si>
  <si>
    <t>JETS-ISLANDERS</t>
  </si>
  <si>
    <t>SUTTON</t>
  </si>
  <si>
    <t>FISHER</t>
  </si>
  <si>
    <t>JAMAL</t>
  </si>
  <si>
    <t>MAYERS</t>
  </si>
  <si>
    <t>BLUES-MAPLE LEAFS</t>
  </si>
  <si>
    <t>PRIMEAU</t>
  </si>
  <si>
    <t>BERGENHEIM</t>
  </si>
  <si>
    <t>COGLIANO</t>
  </si>
  <si>
    <t>OILERS-STARS</t>
  </si>
  <si>
    <t>DOWNIE</t>
  </si>
  <si>
    <t>LIGHTNING-PENGUINS</t>
  </si>
  <si>
    <t>FOWLER</t>
  </si>
  <si>
    <t>MIKHAIL</t>
  </si>
  <si>
    <t>GRABOVSKI</t>
  </si>
  <si>
    <t>MAPLE LEAFS-ISLANDERS</t>
  </si>
  <si>
    <t>JURCO</t>
  </si>
  <si>
    <t>RED WINGS-OILERS</t>
  </si>
  <si>
    <t>LINDHOLM</t>
  </si>
  <si>
    <t>HURRICANES-FLAMES</t>
  </si>
  <si>
    <t>MADDEN</t>
  </si>
  <si>
    <t>DEVILS-PENGUINS</t>
  </si>
  <si>
    <t>MARTINEK</t>
  </si>
  <si>
    <t>MAYFIELD</t>
  </si>
  <si>
    <t>RICHARD</t>
  </si>
  <si>
    <t>SMEHLIK</t>
  </si>
  <si>
    <t>SABRES-THRASHERS</t>
  </si>
  <si>
    <t>SMYTH</t>
  </si>
  <si>
    <t>AFINOGENOV</t>
  </si>
  <si>
    <t>SEBASTIAN</t>
  </si>
  <si>
    <t>AHO</t>
  </si>
  <si>
    <t>KARL</t>
  </si>
  <si>
    <t>ALZNER</t>
  </si>
  <si>
    <t>BERNIER</t>
  </si>
  <si>
    <t>BRYZGALOV</t>
  </si>
  <si>
    <t>COMMODORE</t>
  </si>
  <si>
    <t>DOMI</t>
  </si>
  <si>
    <t>COYOTES-BLUE JACKETS</t>
  </si>
  <si>
    <t>DUMOULIN</t>
  </si>
  <si>
    <t>EKMAN</t>
  </si>
  <si>
    <t>PIERRE</t>
  </si>
  <si>
    <t>ENGVALL</t>
  </si>
  <si>
    <t>FAKSA</t>
  </si>
  <si>
    <t>FEHR</t>
  </si>
  <si>
    <t>JOHAN</t>
  </si>
  <si>
    <t>FRANZEN</t>
  </si>
  <si>
    <t>GAGNER</t>
  </si>
  <si>
    <t>OILERS-CANUCKS</t>
  </si>
  <si>
    <t>GOLIGOSKI</t>
  </si>
  <si>
    <t>RON</t>
  </si>
  <si>
    <t>HAINSEY</t>
  </si>
  <si>
    <t>HARRINGTON</t>
  </si>
  <si>
    <t>PENGUINS-BLUE JACKETS</t>
  </si>
  <si>
    <t>HEDICAN</t>
  </si>
  <si>
    <t>HOFFMAN</t>
  </si>
  <si>
    <t>SENATORS-PANTHERS</t>
  </si>
  <si>
    <t>LEO</t>
  </si>
  <si>
    <t>KOMAROV</t>
  </si>
  <si>
    <t>LEIPSIC</t>
  </si>
  <si>
    <t>TONI</t>
  </si>
  <si>
    <t>LYDMAN</t>
  </si>
  <si>
    <t>McAVOY</t>
  </si>
  <si>
    <t>MORRISSEY</t>
  </si>
  <si>
    <t>DARNELL</t>
  </si>
  <si>
    <t>NURSE</t>
  </si>
  <si>
    <t>PARAYKO</t>
  </si>
  <si>
    <t>PERREAULT</t>
  </si>
  <si>
    <t>RADULOV</t>
  </si>
  <si>
    <t>SANTORELLI</t>
  </si>
  <si>
    <t>BRENT</t>
  </si>
  <si>
    <t>SEABROOK</t>
  </si>
  <si>
    <t>ANDREJ</t>
  </si>
  <si>
    <t>SEKERA</t>
  </si>
  <si>
    <t>HURRICANES-STARS</t>
  </si>
  <si>
    <t>WYATT</t>
  </si>
  <si>
    <t>SODERBERG</t>
  </si>
  <si>
    <t>ST PIERRE</t>
  </si>
  <si>
    <t>TLUSTY</t>
  </si>
  <si>
    <t>HURRICANES-DEVILS</t>
  </si>
  <si>
    <t>TOCCHET</t>
  </si>
  <si>
    <t>VITALY</t>
  </si>
  <si>
    <t>VISHNEVSKI</t>
  </si>
  <si>
    <t>THRASHERS-DEVILS</t>
  </si>
  <si>
    <t>WHITE</t>
  </si>
  <si>
    <t>ZBORIL</t>
  </si>
  <si>
    <t>ZELEPUKIN</t>
  </si>
  <si>
    <t>AMADIO</t>
  </si>
  <si>
    <t>AMONTE</t>
  </si>
  <si>
    <t>JOEY</t>
  </si>
  <si>
    <t>ANDERSON</t>
  </si>
  <si>
    <t>RASMUS</t>
  </si>
  <si>
    <t>PJ</t>
  </si>
  <si>
    <t>AXELSSON</t>
  </si>
  <si>
    <t>KIEFER</t>
  </si>
  <si>
    <t>BELLOWS</t>
  </si>
  <si>
    <t>BENSON</t>
  </si>
  <si>
    <t xml:space="preserve">OLIVER </t>
  </si>
  <si>
    <t>BJORKSTRAND</t>
  </si>
  <si>
    <t>BONDRA</t>
  </si>
  <si>
    <t>TJ</t>
  </si>
  <si>
    <t>BRENNAN</t>
  </si>
  <si>
    <t>BRODEUR</t>
  </si>
  <si>
    <t>BRODIE</t>
  </si>
  <si>
    <t>BYRON</t>
  </si>
  <si>
    <t>DRAKE</t>
  </si>
  <si>
    <t>CAGGIULA</t>
  </si>
  <si>
    <t>CAJANEK</t>
  </si>
  <si>
    <t>CHIASSON</t>
  </si>
  <si>
    <t>CIERNIK</t>
  </si>
  <si>
    <t>ULF</t>
  </si>
  <si>
    <t>DAHLEN</t>
  </si>
  <si>
    <t>DeMELO</t>
  </si>
  <si>
    <t>BOYD</t>
  </si>
  <si>
    <t>DEVEREAUX</t>
  </si>
  <si>
    <t>DILLON</t>
  </si>
  <si>
    <t>DUBE</t>
  </si>
  <si>
    <t>DWYER</t>
  </si>
  <si>
    <t>EICHEL</t>
  </si>
  <si>
    <t>OLIVER</t>
  </si>
  <si>
    <t>EKMAN-LARSSON</t>
  </si>
  <si>
    <t>EMERSON</t>
  </si>
  <si>
    <t>ETEM</t>
  </si>
  <si>
    <t>FEDOROV</t>
  </si>
  <si>
    <t>FERLAND</t>
  </si>
  <si>
    <t>FLYNN</t>
  </si>
  <si>
    <t>FORSBERG</t>
  </si>
  <si>
    <t>FROLIK</t>
  </si>
  <si>
    <t>FREDERICK</t>
  </si>
  <si>
    <t>GETZLAF</t>
  </si>
  <si>
    <t>HAL</t>
  </si>
  <si>
    <t>GILL</t>
  </si>
  <si>
    <t>GIORDANO</t>
  </si>
  <si>
    <t>COLLIN</t>
  </si>
  <si>
    <t>GREENING</t>
  </si>
  <si>
    <t>GUSTAFSSON</t>
  </si>
  <si>
    <t>HAGUE</t>
  </si>
  <si>
    <t>HALE</t>
  </si>
  <si>
    <t>HANIFIN</t>
  </si>
  <si>
    <t>HAULA</t>
  </si>
  <si>
    <t>JOCHEN</t>
  </si>
  <si>
    <t>HECHT</t>
  </si>
  <si>
    <t>DARREN</t>
  </si>
  <si>
    <t>HELM</t>
  </si>
  <si>
    <t>HERTL</t>
  </si>
  <si>
    <t>HILL</t>
  </si>
  <si>
    <t>KORBINIAN</t>
  </si>
  <si>
    <t>HOLZER</t>
  </si>
  <si>
    <t>HUBERDEAU</t>
  </si>
  <si>
    <t>HYMAN</t>
  </si>
  <si>
    <t>OLLI</t>
  </si>
  <si>
    <t>RANDY</t>
  </si>
  <si>
    <t>KAMPF</t>
  </si>
  <si>
    <t>KIRILL</t>
  </si>
  <si>
    <t>KAPRIZOV</t>
  </si>
  <si>
    <t>KASE</t>
  </si>
  <si>
    <t>KERFOOT</t>
  </si>
  <si>
    <t>KLEFBOM</t>
  </si>
  <si>
    <t>KULIKOV</t>
  </si>
  <si>
    <t>KYROU</t>
  </si>
  <si>
    <t>LEOPOLD</t>
  </si>
  <si>
    <t>CURTIS</t>
  </si>
  <si>
    <t>LESCHYSHYN</t>
  </si>
  <si>
    <t>ESA</t>
  </si>
  <si>
    <t>LINDELL</t>
  </si>
  <si>
    <t>MATTHIAS</t>
  </si>
  <si>
    <t>McNABB</t>
  </si>
  <si>
    <t>JOSEF</t>
  </si>
  <si>
    <t>MELICHAR</t>
  </si>
  <si>
    <t>KEVAN</t>
  </si>
  <si>
    <t>MODIN</t>
  </si>
  <si>
    <t>MYERS</t>
  </si>
  <si>
    <t>PHILIPPE</t>
  </si>
  <si>
    <t>NECAS</t>
  </si>
  <si>
    <t>NIEDERMAYER</t>
  </si>
  <si>
    <t>FRANS</t>
  </si>
  <si>
    <t>NIELSEN</t>
  </si>
  <si>
    <t>NIKITIN</t>
  </si>
  <si>
    <t>ROBERT</t>
  </si>
  <si>
    <t>NILSSON</t>
  </si>
  <si>
    <t>PALUSHAJ</t>
  </si>
  <si>
    <t>PARSE</t>
  </si>
  <si>
    <t>PETTERSSON</t>
  </si>
  <si>
    <t>PEVERLEY</t>
  </si>
  <si>
    <t>BRAYDEN</t>
  </si>
  <si>
    <t>POINT</t>
  </si>
  <si>
    <t>POTULNY</t>
  </si>
  <si>
    <t>TEDDY</t>
  </si>
  <si>
    <t>PURCELL</t>
  </si>
  <si>
    <t>BRANKO</t>
  </si>
  <si>
    <t>RADIVOJEVIC</t>
  </si>
  <si>
    <t>RICHARDSON</t>
  </si>
  <si>
    <t>RUZICKA</t>
  </si>
  <si>
    <t>ANSSI</t>
  </si>
  <si>
    <t>SALMELA</t>
  </si>
  <si>
    <t>SCEVIOUR</t>
  </si>
  <si>
    <t>JADEN</t>
  </si>
  <si>
    <t>SCHWARTZ</t>
  </si>
  <si>
    <t>SCUDERI</t>
  </si>
  <si>
    <t>SHARP</t>
  </si>
  <si>
    <t>SIEGENTHALER</t>
  </si>
  <si>
    <t>SKILLE</t>
  </si>
  <si>
    <t>STEVEN</t>
  </si>
  <si>
    <t>STAMKOS</t>
  </si>
  <si>
    <t>PARTIK</t>
  </si>
  <si>
    <t>STONE</t>
  </si>
  <si>
    <t>STREET</t>
  </si>
  <si>
    <t>TALLINDER</t>
  </si>
  <si>
    <t>JARRED</t>
  </si>
  <si>
    <t>TINORDI</t>
  </si>
  <si>
    <t>RJ</t>
  </si>
  <si>
    <t>UMBERGER</t>
  </si>
  <si>
    <t>TREVOR</t>
  </si>
  <si>
    <t>LINDEN</t>
  </si>
  <si>
    <t>VEY</t>
  </si>
  <si>
    <t>VOLCHENKOV</t>
  </si>
  <si>
    <t>VYBORNY</t>
  </si>
  <si>
    <t>WEISS</t>
  </si>
  <si>
    <t>ZAITSEV</t>
  </si>
  <si>
    <t>ZHAMNOV</t>
  </si>
  <si>
    <t>SESTITO</t>
  </si>
  <si>
    <t>FLYERS-CANUCKS</t>
  </si>
  <si>
    <t>ZENON</t>
  </si>
  <si>
    <t>KONOPKA</t>
  </si>
  <si>
    <t>LADISLAV</t>
  </si>
  <si>
    <t>SMID</t>
  </si>
  <si>
    <t>JANSSEN</t>
  </si>
  <si>
    <t>PROSSER</t>
  </si>
  <si>
    <t>STORTINI</t>
  </si>
  <si>
    <t>BOULTON</t>
  </si>
  <si>
    <t>JESSE</t>
  </si>
  <si>
    <t>BOULERICE</t>
  </si>
  <si>
    <t>HURRICANES-FLYERS</t>
  </si>
  <si>
    <t>BLUNDEN</t>
  </si>
  <si>
    <t>FRASER</t>
  </si>
  <si>
    <t>GAUSTAD</t>
  </si>
  <si>
    <t>GEERTSEN</t>
  </si>
  <si>
    <t>ROBIN</t>
  </si>
  <si>
    <t>LEHNER</t>
  </si>
  <si>
    <t>MacINTYRE</t>
  </si>
  <si>
    <t>McQUAID</t>
  </si>
  <si>
    <t>QUINCEY</t>
  </si>
  <si>
    <t>ZHITNIK</t>
  </si>
  <si>
    <t>ARRON</t>
  </si>
  <si>
    <t>ASHAM</t>
  </si>
  <si>
    <t>ISLANDERS-FLYERS</t>
  </si>
  <si>
    <t>BIEKSA</t>
  </si>
  <si>
    <t>COUSINS</t>
  </si>
  <si>
    <t>DEMERS</t>
  </si>
  <si>
    <t>MAROON</t>
  </si>
  <si>
    <t>DUCKS-LIGHTNING</t>
  </si>
  <si>
    <t>MOEN</t>
  </si>
  <si>
    <t>ZAC</t>
  </si>
  <si>
    <t>RINALDO</t>
  </si>
  <si>
    <t>THORBURN</t>
  </si>
  <si>
    <t>BRUINS-PANTHERS</t>
  </si>
  <si>
    <t>ZADOROV</t>
  </si>
  <si>
    <t>VERNON</t>
  </si>
  <si>
    <t>FIDDLER</t>
  </si>
  <si>
    <t>BLUE JACKETS-BRUINS</t>
  </si>
  <si>
    <t>McCORMICK</t>
  </si>
  <si>
    <t>DALTON</t>
  </si>
  <si>
    <t>PROUT</t>
  </si>
  <si>
    <t>CARKNER</t>
  </si>
  <si>
    <t>COMTOIS</t>
  </si>
  <si>
    <t>ERSKINE</t>
  </si>
  <si>
    <t>GORGES</t>
  </si>
  <si>
    <t>HELGESON</t>
  </si>
  <si>
    <t>BROOKS</t>
  </si>
  <si>
    <t>ORPIK</t>
  </si>
  <si>
    <t>PEAT</t>
  </si>
  <si>
    <t>SIMPSON</t>
  </si>
  <si>
    <t>BEAGLE</t>
  </si>
  <si>
    <t>BEAN</t>
  </si>
  <si>
    <t>TIM</t>
  </si>
  <si>
    <t>deVRIES</t>
  </si>
  <si>
    <t>RAPHAEL</t>
  </si>
  <si>
    <t>DIAZ</t>
  </si>
  <si>
    <t>DUMBA</t>
  </si>
  <si>
    <t>EDMUNDSON</t>
  </si>
  <si>
    <t>EHRHOFF</t>
  </si>
  <si>
    <t>SABRES-PENGUINS</t>
  </si>
  <si>
    <t>EMELIN</t>
  </si>
  <si>
    <t>GREISS</t>
  </si>
  <si>
    <t>HAYDEN</t>
  </si>
  <si>
    <t>HODGSON</t>
  </si>
  <si>
    <t>BARRETT</t>
  </si>
  <si>
    <t>JACKMAN</t>
  </si>
  <si>
    <t>LAUGHTON</t>
  </si>
  <si>
    <t>HAMPUS</t>
  </si>
  <si>
    <t>LOVEJOY</t>
  </si>
  <si>
    <t>MESZAROS</t>
  </si>
  <si>
    <t>FLYERS-SABRES</t>
  </si>
  <si>
    <t>MONTOUR</t>
  </si>
  <si>
    <t>MOTTEAU</t>
  </si>
  <si>
    <t>MIRCO</t>
  </si>
  <si>
    <t>MUELLER</t>
  </si>
  <si>
    <t>POLAK</t>
  </si>
  <si>
    <t>PROVOROV</t>
  </si>
  <si>
    <t>SERGACHEV</t>
  </si>
  <si>
    <t>STAJAN</t>
  </si>
  <si>
    <t>TEDENBY</t>
  </si>
  <si>
    <t>VERHAEGHE</t>
  </si>
  <si>
    <t>HURRICANES-BRUINS</t>
  </si>
  <si>
    <t>AFANASENKOV</t>
  </si>
  <si>
    <t>FREDERIK</t>
  </si>
  <si>
    <t>ANDERSEN</t>
  </si>
  <si>
    <t>ARKHIPOV</t>
  </si>
  <si>
    <t>BASTIAN</t>
  </si>
  <si>
    <t>BATES</t>
  </si>
  <si>
    <t>BIEGA</t>
  </si>
  <si>
    <t>BJUGSTAD</t>
  </si>
  <si>
    <t>BODNARCHUK</t>
  </si>
  <si>
    <t>BOGUNIECKI</t>
  </si>
  <si>
    <t>BOLL</t>
  </si>
  <si>
    <t>FRANCIS</t>
  </si>
  <si>
    <t>BOUILLON</t>
  </si>
  <si>
    <t>BREWER</t>
  </si>
  <si>
    <t>BURNS</t>
  </si>
  <si>
    <t>CARLSON</t>
  </si>
  <si>
    <t>CARSON</t>
  </si>
  <si>
    <t>CLARK</t>
  </si>
  <si>
    <t>CLIFFORD</t>
  </si>
  <si>
    <t>DeBRUSK</t>
  </si>
  <si>
    <t>DANNY</t>
  </si>
  <si>
    <t>DeKEYSER</t>
  </si>
  <si>
    <t>PIERRE-LUC</t>
  </si>
  <si>
    <t>DUBOIS</t>
  </si>
  <si>
    <t>ERIKSSON</t>
  </si>
  <si>
    <t>ERIKSSON EK</t>
  </si>
  <si>
    <t>FALK</t>
  </si>
  <si>
    <t>FAULK</t>
  </si>
  <si>
    <t>FLEISCHMAN</t>
  </si>
  <si>
    <t>WARREN</t>
  </si>
  <si>
    <t>FOEGELE</t>
  </si>
  <si>
    <t>FOLIN</t>
  </si>
  <si>
    <t>FORBORT</t>
  </si>
  <si>
    <t>TRENT</t>
  </si>
  <si>
    <t>FREDERIC</t>
  </si>
  <si>
    <t>FRIESEN</t>
  </si>
  <si>
    <t>FROGREN</t>
  </si>
  <si>
    <t>VLADISLAV</t>
  </si>
  <si>
    <t>GAVRIKOV</t>
  </si>
  <si>
    <t>LUKE</t>
  </si>
  <si>
    <t>GAZDIC</t>
  </si>
  <si>
    <t>GELINAS</t>
  </si>
  <si>
    <t>GILLIES</t>
  </si>
  <si>
    <t>GOC</t>
  </si>
  <si>
    <t>GREBESHKOV</t>
  </si>
  <si>
    <t>GREGOR</t>
  </si>
  <si>
    <t>GRYBA</t>
  </si>
  <si>
    <t>JANNIK</t>
  </si>
  <si>
    <t>HANSEN</t>
  </si>
  <si>
    <t>VICTOR</t>
  </si>
  <si>
    <t>HEDMAN</t>
  </si>
  <si>
    <t>DANTON</t>
  </si>
  <si>
    <t>HEINEN</t>
  </si>
  <si>
    <t>MIRO</t>
  </si>
  <si>
    <t>HEISKANEN</t>
  </si>
  <si>
    <t>HIGHMORE</t>
  </si>
  <si>
    <t>HJALMARSSON</t>
  </si>
  <si>
    <t>SHANE</t>
  </si>
  <si>
    <t>HNIDY</t>
  </si>
  <si>
    <t>CALE</t>
  </si>
  <si>
    <t>HULSE</t>
  </si>
  <si>
    <t>ROSS</t>
  </si>
  <si>
    <t>JOHNSTON</t>
  </si>
  <si>
    <t>SERGEY</t>
  </si>
  <si>
    <t>KAPANEN</t>
  </si>
  <si>
    <t>NIKO</t>
  </si>
  <si>
    <t>KINDL</t>
  </si>
  <si>
    <t>ROSTISLAV</t>
  </si>
  <si>
    <t>KLESLA</t>
  </si>
  <si>
    <t>SLATER</t>
  </si>
  <si>
    <t>KOEKKOEK</t>
  </si>
  <si>
    <t>KOSKINEN</t>
  </si>
  <si>
    <t>KUCERA</t>
  </si>
  <si>
    <t>DEAN</t>
  </si>
  <si>
    <t>KUKAN</t>
  </si>
  <si>
    <t>KULAK</t>
  </si>
  <si>
    <t>NIKOLAY</t>
  </si>
  <si>
    <t>KULEMIN</t>
  </si>
  <si>
    <t>JANNE</t>
  </si>
  <si>
    <t>KUOKKANEN</t>
  </si>
  <si>
    <t>KYLINGTON</t>
  </si>
  <si>
    <t>LARSSON</t>
  </si>
  <si>
    <t>LEACH</t>
  </si>
  <si>
    <t>LEBANC</t>
  </si>
  <si>
    <t>LeCLAIR</t>
  </si>
  <si>
    <t>LEGWAND</t>
  </si>
  <si>
    <t>JORI</t>
  </si>
  <si>
    <t>LEHTERA</t>
  </si>
  <si>
    <t>MAATTA</t>
  </si>
  <si>
    <t>MAIR</t>
  </si>
  <si>
    <t>MANNING</t>
  </si>
  <si>
    <t>McAMMOND</t>
  </si>
  <si>
    <t>McCARRON</t>
  </si>
  <si>
    <t>JAROSLAV</t>
  </si>
  <si>
    <t>MODRY</t>
  </si>
  <si>
    <t>MONTADOR</t>
  </si>
  <si>
    <t>VILLE</t>
  </si>
  <si>
    <t>NIEMINEN</t>
  </si>
  <si>
    <t>NIETO</t>
  </si>
  <si>
    <t>NOSEK</t>
  </si>
  <si>
    <t>OSHIE</t>
  </si>
  <si>
    <t>PAILLE</t>
  </si>
  <si>
    <t>PALAT</t>
  </si>
  <si>
    <t>PETTINGER</t>
  </si>
  <si>
    <t>PICARD</t>
  </si>
  <si>
    <t>PILHAL</t>
  </si>
  <si>
    <t>PONIKAROVSKI</t>
  </si>
  <si>
    <t>POTHIER</t>
  </si>
  <si>
    <t>RAFFL</t>
  </si>
  <si>
    <t>RICHMOND</t>
  </si>
  <si>
    <t>RISSMILLER</t>
  </si>
  <si>
    <t>RITCHIE</t>
  </si>
  <si>
    <t>RIVET</t>
  </si>
  <si>
    <t>RUTTA</t>
  </si>
  <si>
    <t>RUUTU</t>
  </si>
  <si>
    <t>TUOMO</t>
  </si>
  <si>
    <t>SANTINI</t>
  </si>
  <si>
    <t>SARICH</t>
  </si>
  <si>
    <t>DENNIS</t>
  </si>
  <si>
    <t>SEIDENBERG</t>
  </si>
  <si>
    <t>SHAW</t>
  </si>
  <si>
    <t>SILLINGER</t>
  </si>
  <si>
    <t>SPALING</t>
  </si>
  <si>
    <t>STOLLERY</t>
  </si>
  <si>
    <t>TYSON</t>
  </si>
  <si>
    <t>STRACHAN</t>
  </si>
  <si>
    <t>STREIT</t>
  </si>
  <si>
    <t>SUNDIN</t>
  </si>
  <si>
    <t>SVITOV</t>
  </si>
  <si>
    <t>TARASENKO</t>
  </si>
  <si>
    <t>EELI</t>
  </si>
  <si>
    <t>TOLVANEN</t>
  </si>
  <si>
    <t>JORDIN</t>
  </si>
  <si>
    <t>TOOTOO</t>
  </si>
  <si>
    <t>YANNICK</t>
  </si>
  <si>
    <t>TREMBLAY</t>
  </si>
  <si>
    <t>VAN RYN</t>
  </si>
  <si>
    <t>JP</t>
  </si>
  <si>
    <t>VIGLER</t>
  </si>
  <si>
    <t>MARC-EDOUARD</t>
  </si>
  <si>
    <t>VLASIC</t>
  </si>
  <si>
    <t>AUSTIN</t>
  </si>
  <si>
    <t>WAGNER</t>
  </si>
  <si>
    <t>WARRINER</t>
  </si>
  <si>
    <t>WEBER</t>
  </si>
  <si>
    <t>MacKENZIE</t>
  </si>
  <si>
    <t>WEEGAR</t>
  </si>
  <si>
    <t>WERENSKI</t>
  </si>
  <si>
    <t>WIERCIOCH</t>
  </si>
  <si>
    <t>WINNIK</t>
  </si>
  <si>
    <t>WITKOWSKI</t>
  </si>
  <si>
    <t>KAILER</t>
  </si>
  <si>
    <t>YAMAMOTO</t>
  </si>
  <si>
    <t>ZHARKOV</t>
  </si>
  <si>
    <t>ZUCKER</t>
  </si>
  <si>
    <t>MACKENZIE</t>
  </si>
  <si>
    <t>BLACKWOOD</t>
  </si>
  <si>
    <t>KINKAID</t>
  </si>
  <si>
    <t>BOBROVSKY</t>
  </si>
  <si>
    <t>HALAK</t>
  </si>
  <si>
    <t>BLUES-ISLANDERS-CANUCKS</t>
  </si>
  <si>
    <t>PRICE</t>
  </si>
  <si>
    <t>SABRES-CANUCKS-DUCKS</t>
  </si>
  <si>
    <t>MRAZEK</t>
  </si>
  <si>
    <t>RED WINGS-HURRICANES</t>
  </si>
  <si>
    <t>KARI</t>
  </si>
  <si>
    <t>LEHTONEN</t>
  </si>
  <si>
    <t>THRASHERS-STARS</t>
  </si>
  <si>
    <t>FLYERS-WILD</t>
  </si>
  <si>
    <t>TUUKKA</t>
  </si>
  <si>
    <t>RASK</t>
  </si>
  <si>
    <t>MARKSTROM</t>
  </si>
  <si>
    <t>PANTHERS-CANUCKS-FLAMES</t>
  </si>
  <si>
    <t>STOLARZ</t>
  </si>
  <si>
    <t>HELLEBUYCK</t>
  </si>
  <si>
    <t>VESA</t>
  </si>
  <si>
    <t>TOSKALA</t>
  </si>
  <si>
    <t>SEMYON</t>
  </si>
  <si>
    <t>VARLAMOV</t>
  </si>
  <si>
    <t>SABRES-GOLDEN KNIGHTS</t>
  </si>
  <si>
    <t>SPENCER</t>
  </si>
  <si>
    <t>KNIGHT</t>
  </si>
  <si>
    <t>MARC-ANDRE</t>
  </si>
  <si>
    <t>ANDREI</t>
  </si>
  <si>
    <t>VASILEVSKIY</t>
  </si>
  <si>
    <t>KINGS-MAPLE LEAFS</t>
  </si>
  <si>
    <t>DWAYNE</t>
  </si>
  <si>
    <t>ROLOSON</t>
  </si>
  <si>
    <t>ISLANDERS-LIGHTNING</t>
  </si>
  <si>
    <t>CLEMMENSEN</t>
  </si>
  <si>
    <t>ADIN</t>
  </si>
  <si>
    <t>COYOTES-SHARKS</t>
  </si>
  <si>
    <t>DAWS</t>
  </si>
  <si>
    <t>HART</t>
  </si>
  <si>
    <t>KHUDOBIN</t>
  </si>
  <si>
    <t>HOLTBY</t>
  </si>
  <si>
    <t>SOROKIN</t>
  </si>
  <si>
    <t>LALIME</t>
  </si>
  <si>
    <t>SENATORS-BLACKHAWKS</t>
  </si>
  <si>
    <t>ESCHE</t>
  </si>
  <si>
    <t>DiPIETRO</t>
  </si>
  <si>
    <t>NEUVIRTH</t>
  </si>
  <si>
    <t>CAPITALS-SABRES-FLYERS</t>
  </si>
  <si>
    <t>ROBERTO</t>
  </si>
  <si>
    <t>LUONGO</t>
  </si>
  <si>
    <t>CANUCKS-PANTHERS</t>
  </si>
  <si>
    <t>VOKOUN</t>
  </si>
  <si>
    <t>LAURENT</t>
  </si>
  <si>
    <t>BROSSOIT</t>
  </si>
  <si>
    <t>SANFORD</t>
  </si>
  <si>
    <t>JEREMY</t>
  </si>
  <si>
    <t>SWAYMAN</t>
  </si>
  <si>
    <t>GIBSON</t>
  </si>
  <si>
    <t>BISHOP</t>
  </si>
  <si>
    <t>KHABIBULIN</t>
  </si>
  <si>
    <t>KORPISALO</t>
  </si>
  <si>
    <t>HASEK</t>
  </si>
  <si>
    <t>HUSSO</t>
  </si>
  <si>
    <t>LOUIS</t>
  </si>
  <si>
    <t>DOMINGUE</t>
  </si>
  <si>
    <t>EMERY</t>
  </si>
  <si>
    <t>FERNANDEZ</t>
  </si>
  <si>
    <t>CALVIN</t>
  </si>
  <si>
    <t>PICKARD</t>
  </si>
  <si>
    <t>OLAF</t>
  </si>
  <si>
    <t>KOLZIG</t>
  </si>
  <si>
    <t>GERBER</t>
  </si>
  <si>
    <t>JOCELYN</t>
  </si>
  <si>
    <t>THIBAULT</t>
  </si>
  <si>
    <t>BUDAJ</t>
  </si>
  <si>
    <t>DELIA</t>
  </si>
  <si>
    <t>PASCAL</t>
  </si>
  <si>
    <t>LECLAIRE</t>
  </si>
  <si>
    <t>ELVIS</t>
  </si>
  <si>
    <t>MERZLIKINS</t>
  </si>
  <si>
    <t>MONTEMBEAULT</t>
  </si>
  <si>
    <t xml:space="preserve">PANTHERS </t>
  </si>
  <si>
    <t>PHILIPP</t>
  </si>
  <si>
    <t>GRUBAUER</t>
  </si>
  <si>
    <t>CONKLIN</t>
  </si>
  <si>
    <t>QUICK</t>
  </si>
  <si>
    <t>NABOKOV</t>
  </si>
  <si>
    <t>RITTICH</t>
  </si>
  <si>
    <t>NORRENA</t>
  </si>
  <si>
    <t>PASI</t>
  </si>
  <si>
    <t>NURMINEN</t>
  </si>
  <si>
    <t>HOWARD</t>
  </si>
  <si>
    <t>DARLING</t>
  </si>
  <si>
    <t>HEDBERG</t>
  </si>
  <si>
    <t>JUUSE</t>
  </si>
  <si>
    <t>SAROS</t>
  </si>
  <si>
    <t>ANTERO</t>
  </si>
  <si>
    <t>NIITTYMAKI</t>
  </si>
  <si>
    <t>JHONAS</t>
  </si>
  <si>
    <t>ENROTH</t>
  </si>
  <si>
    <t>AULD</t>
  </si>
  <si>
    <t>ELLIOTT</t>
  </si>
  <si>
    <t>EDDIE</t>
  </si>
  <si>
    <t>LACK</t>
  </si>
  <si>
    <t>DARCY</t>
  </si>
  <si>
    <t>KUEMPER</t>
  </si>
  <si>
    <t>THATCHER</t>
  </si>
  <si>
    <t>DEMKO</t>
  </si>
  <si>
    <t>ALLEN</t>
  </si>
  <si>
    <t>McELHINNEY</t>
  </si>
  <si>
    <t>DEVAN</t>
  </si>
  <si>
    <t>DUBNYK</t>
  </si>
  <si>
    <t>CECHMANEK</t>
  </si>
  <si>
    <t>OTLs</t>
  </si>
  <si>
    <t>NEW YORK RANGERS</t>
  </si>
  <si>
    <t>NEW JERSEY DEVILS</t>
  </si>
  <si>
    <t>PHILADELPHIA FLYERS</t>
  </si>
  <si>
    <t>NEW YORK ISLANDERS</t>
  </si>
  <si>
    <t>COLUMBUS BLUE JACKETS</t>
  </si>
  <si>
    <t>MONTREAL CANADIENS</t>
  </si>
  <si>
    <t>PITTSBURGH PENGUINS</t>
  </si>
  <si>
    <t>BOSTON BRUINS</t>
  </si>
  <si>
    <t>FLORIDA PANTHERS</t>
  </si>
  <si>
    <t>TORONTO MAPLE LEAFS</t>
  </si>
  <si>
    <t>BUFFALO SABRES</t>
  </si>
  <si>
    <t>CAROLINA HURRICANES</t>
  </si>
  <si>
    <t>DETROIT RED WINGS</t>
  </si>
  <si>
    <t>DALLAS STARS</t>
  </si>
  <si>
    <t>OTTAWA SENATORS</t>
  </si>
  <si>
    <t>WASHINGTON CAPITALS</t>
  </si>
  <si>
    <t>VANCOUVER CANUCKS</t>
  </si>
  <si>
    <t>WINNIPEG JETS</t>
  </si>
  <si>
    <t>CHICAGO BLACKHAWKS</t>
  </si>
  <si>
    <t>EDMONTON OILERS</t>
  </si>
  <si>
    <t>MINNESOTA WILD</t>
  </si>
  <si>
    <t>SAN JOSE SHARKS</t>
  </si>
  <si>
    <t>ST. LOUIS BLUES</t>
  </si>
  <si>
    <t>TAMPA BAY LIGHTNING</t>
  </si>
  <si>
    <t>ATLANTA THRASHERS</t>
  </si>
  <si>
    <t>CALGARY FLAMES</t>
  </si>
  <si>
    <t>LOS ANGELES KINGS</t>
  </si>
  <si>
    <t>VEGAS GOLDEN KNIGHTS</t>
  </si>
  <si>
    <t>COLORADO AVALANCHE</t>
  </si>
  <si>
    <t>NASHVILLE PREDATORS</t>
  </si>
  <si>
    <t>ANAHEIM DUCKS</t>
  </si>
  <si>
    <t>ARIZONA COYOTES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</si>
</sst>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.000"/>
  </numFmts>
  <fonts count="4">
    <font>
      <sz val="11.0"/>
      <color rgb="FF000000"/>
      <name val="Nunito"/>
    </font>
    <font>
      <b/>
      <sz val="12.0"/>
      <color rgb="FF000000"/>
      <name val="Acme"/>
    </font>
    <font>
      <sz val="11.0"/>
      <color rgb="FF000000"/>
      <name val="Acme"/>
    </font>
    <font>
      <sz val="12.0"/>
      <color rgb="FF000000"/>
      <name val="Acme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2" numFmtId="0" xfId="0" applyAlignment="1" applyFont="1">
      <alignment shrinkToFit="0" wrapText="0"/>
    </xf>
    <xf borderId="0" fillId="0" fontId="3" numFmtId="0" xfId="0" applyAlignment="1" applyFont="1">
      <alignment shrinkToFit="0" wrapText="0"/>
    </xf>
    <xf borderId="0" fillId="0" fontId="3" numFmtId="0" xfId="0" applyAlignment="1" applyFont="1">
      <alignment readingOrder="0" shrinkToFit="0" wrapText="0"/>
    </xf>
    <xf borderId="0" fillId="0" fontId="2" numFmtId="4" xfId="0" applyAlignment="1" applyFont="1" applyNumberFormat="1">
      <alignment shrinkToFit="0" wrapText="0"/>
    </xf>
    <xf borderId="0" fillId="0" fontId="2" numFmtId="164" xfId="0" applyAlignment="1" applyFont="1" applyNumberFormat="1">
      <alignment shrinkToFit="0" wrapText="0"/>
    </xf>
    <xf borderId="0" fillId="0" fontId="2" numFmtId="0" xfId="0" applyAlignment="1" applyFont="1">
      <alignment readingOrder="0" shrinkToFit="0" wrapText="0"/>
    </xf>
    <xf borderId="0" fillId="0" fontId="2" numFmtId="0" xfId="0" applyAlignment="1" applyFont="1">
      <alignment shrinkToFit="0" wrapText="1"/>
    </xf>
    <xf borderId="0" fillId="0" fontId="2" numFmtId="4" xfId="0" applyAlignment="1" applyFont="1" applyNumberFormat="1">
      <alignment shrinkToFit="0" wrapText="1"/>
    </xf>
    <xf borderId="0" fillId="0" fontId="2" numFmtId="164" xfId="0" applyAlignment="1" applyFont="1" applyNumberFormat="1">
      <alignment shrinkToFit="0" wrapText="1"/>
    </xf>
    <xf borderId="0" fillId="0" fontId="2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5.13" defaultRowHeight="15.0"/>
  <cols>
    <col customWidth="1" min="1" max="1" width="14.88"/>
    <col customWidth="1" min="2" max="2" width="14.75"/>
    <col customWidth="1" min="3" max="6" width="8.88"/>
    <col customWidth="1" min="7" max="7" width="15.25"/>
    <col customWidth="1" min="8" max="8" width="11.75"/>
    <col customWidth="1" min="9" max="9" width="8.88"/>
    <col customWidth="1" min="10" max="26" width="8.6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 t="s">
        <v>6</v>
      </c>
      <c r="B2" s="3" t="s">
        <v>7</v>
      </c>
      <c r="C2" s="4">
        <v>25.0</v>
      </c>
      <c r="D2" s="4">
        <v>14.0</v>
      </c>
      <c r="E2" s="3">
        <f t="shared" ref="E2:E5" si="1">SUM(C2:D2)</f>
        <v>39</v>
      </c>
      <c r="F2" s="3">
        <f>2+4+2+4+2+5+2+2+7+2+2+2+2</f>
        <v>38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4" t="s">
        <v>8</v>
      </c>
      <c r="B3" s="4" t="s">
        <v>9</v>
      </c>
      <c r="C3" s="4">
        <v>7.0</v>
      </c>
      <c r="D3" s="4">
        <v>20.0</v>
      </c>
      <c r="E3" s="3">
        <f t="shared" si="1"/>
        <v>27</v>
      </c>
      <c r="F3" s="4">
        <f>2+2+2+2</f>
        <v>8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3" t="s">
        <v>10</v>
      </c>
      <c r="B4" s="3" t="s">
        <v>11</v>
      </c>
      <c r="C4" s="3">
        <v>6.0</v>
      </c>
      <c r="D4" s="4">
        <v>19.0</v>
      </c>
      <c r="E4" s="3">
        <f t="shared" si="1"/>
        <v>25</v>
      </c>
      <c r="F4" s="3">
        <f>2+2+2</f>
        <v>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3" t="s">
        <v>12</v>
      </c>
      <c r="B5" s="3" t="s">
        <v>13</v>
      </c>
      <c r="C5" s="3">
        <v>15.0</v>
      </c>
      <c r="D5" s="3">
        <v>9.0</v>
      </c>
      <c r="E5" s="3">
        <f t="shared" si="1"/>
        <v>24</v>
      </c>
      <c r="F5" s="3">
        <v>0.0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4" t="s">
        <v>14</v>
      </c>
      <c r="B6" s="4" t="s">
        <v>15</v>
      </c>
      <c r="C6" s="4">
        <v>10.0</v>
      </c>
      <c r="D6" s="4">
        <v>12.0</v>
      </c>
      <c r="E6" s="4">
        <f>sum(C6+D6)</f>
        <v>22</v>
      </c>
      <c r="F6" s="3">
        <f>2+2+2+2+2</f>
        <v>10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4" t="s">
        <v>16</v>
      </c>
      <c r="B7" s="4" t="s">
        <v>17</v>
      </c>
      <c r="C7" s="4">
        <v>5.0</v>
      </c>
      <c r="D7" s="4">
        <v>17.0</v>
      </c>
      <c r="E7" s="3">
        <f>SUM(C7:D7)</f>
        <v>22</v>
      </c>
      <c r="F7" s="4">
        <f>2+2</f>
        <v>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4" t="s">
        <v>18</v>
      </c>
      <c r="B8" s="4" t="s">
        <v>19</v>
      </c>
      <c r="C8" s="4">
        <v>10.0</v>
      </c>
      <c r="D8" s="4">
        <v>11.0</v>
      </c>
      <c r="E8" s="3">
        <f>SUM(C8+D8)</f>
        <v>21</v>
      </c>
      <c r="F8" s="4">
        <f>2+2+2+2+2+5+2+2</f>
        <v>19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3" t="s">
        <v>20</v>
      </c>
      <c r="B9" s="3" t="s">
        <v>21</v>
      </c>
      <c r="C9" s="4">
        <v>10.0</v>
      </c>
      <c r="D9" s="3">
        <v>8.0</v>
      </c>
      <c r="E9" s="3">
        <f t="shared" ref="E9:E16" si="2">SUM(C9:D9)</f>
        <v>18</v>
      </c>
      <c r="F9" s="3">
        <f>2+2+2</f>
        <v>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3" t="s">
        <v>18</v>
      </c>
      <c r="B10" s="3" t="s">
        <v>22</v>
      </c>
      <c r="C10" s="3">
        <v>3.0</v>
      </c>
      <c r="D10" s="4">
        <v>14.0</v>
      </c>
      <c r="E10" s="3">
        <f t="shared" si="2"/>
        <v>17</v>
      </c>
      <c r="F10" s="3">
        <f>4+2+2+5</f>
        <v>13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" t="s">
        <v>23</v>
      </c>
      <c r="B11" s="3" t="s">
        <v>24</v>
      </c>
      <c r="C11" s="3">
        <v>6.0</v>
      </c>
      <c r="D11" s="3">
        <v>9.0</v>
      </c>
      <c r="E11" s="3">
        <f t="shared" si="2"/>
        <v>15</v>
      </c>
      <c r="F11" s="3">
        <f>4+2+2</f>
        <v>8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3" t="s">
        <v>25</v>
      </c>
      <c r="B12" s="3" t="s">
        <v>26</v>
      </c>
      <c r="C12" s="4">
        <v>5.0</v>
      </c>
      <c r="D12" s="4">
        <v>10.0</v>
      </c>
      <c r="E12" s="3">
        <f t="shared" si="2"/>
        <v>15</v>
      </c>
      <c r="F12" s="3">
        <f>2+2+2</f>
        <v>6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3" t="s">
        <v>27</v>
      </c>
      <c r="B13" s="3" t="s">
        <v>28</v>
      </c>
      <c r="C13" s="3">
        <v>2.0</v>
      </c>
      <c r="D13" s="4">
        <v>13.0</v>
      </c>
      <c r="E13" s="3">
        <f t="shared" si="2"/>
        <v>15</v>
      </c>
      <c r="F13" s="3">
        <f>2+2+5+4+5+2+2</f>
        <v>22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3" t="s">
        <v>29</v>
      </c>
      <c r="B14" s="3" t="s">
        <v>30</v>
      </c>
      <c r="C14" s="4">
        <v>1.0</v>
      </c>
      <c r="D14" s="4">
        <v>12.0</v>
      </c>
      <c r="E14" s="3">
        <f t="shared" si="2"/>
        <v>13</v>
      </c>
      <c r="F14" s="3">
        <f>5+2+2+2+2+2+2+2+2</f>
        <v>21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3" t="s">
        <v>31</v>
      </c>
      <c r="B15" s="3" t="s">
        <v>32</v>
      </c>
      <c r="C15" s="3">
        <v>6.0</v>
      </c>
      <c r="D15" s="3">
        <v>6.0</v>
      </c>
      <c r="E15" s="3">
        <f t="shared" si="2"/>
        <v>12</v>
      </c>
      <c r="F15" s="3">
        <f>2+2+5+10+2+7+2</f>
        <v>30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3" t="s">
        <v>6</v>
      </c>
      <c r="B16" s="3" t="s">
        <v>33</v>
      </c>
      <c r="C16" s="3">
        <v>5.0</v>
      </c>
      <c r="D16" s="3">
        <v>7.0</v>
      </c>
      <c r="E16" s="3">
        <f t="shared" si="2"/>
        <v>12</v>
      </c>
      <c r="F16" s="3">
        <f>6+2</f>
        <v>8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" t="s">
        <v>34</v>
      </c>
      <c r="B17" s="3" t="s">
        <v>35</v>
      </c>
      <c r="C17" s="4">
        <v>5.0</v>
      </c>
      <c r="D17" s="4">
        <v>7.0</v>
      </c>
      <c r="E17" s="3">
        <f>SUM(C17+D17)</f>
        <v>12</v>
      </c>
      <c r="F17" s="3">
        <v>0.0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" t="s">
        <v>18</v>
      </c>
      <c r="B18" s="3" t="s">
        <v>36</v>
      </c>
      <c r="C18" s="4">
        <v>8.0</v>
      </c>
      <c r="D18" s="3">
        <v>3.0</v>
      </c>
      <c r="E18" s="3">
        <f t="shared" ref="E18:E30" si="3">SUM(C18:D18)</f>
        <v>11</v>
      </c>
      <c r="F18" s="3">
        <f>5+2+2</f>
        <v>9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" t="s">
        <v>37</v>
      </c>
      <c r="B19" s="3" t="s">
        <v>38</v>
      </c>
      <c r="C19" s="3">
        <v>7.0</v>
      </c>
      <c r="D19" s="3">
        <v>4.0</v>
      </c>
      <c r="E19" s="3">
        <f t="shared" si="3"/>
        <v>11</v>
      </c>
      <c r="F19" s="3">
        <f>2+2+2</f>
        <v>6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" t="s">
        <v>39</v>
      </c>
      <c r="B20" s="3" t="s">
        <v>40</v>
      </c>
      <c r="C20" s="4">
        <v>4.0</v>
      </c>
      <c r="D20" s="4">
        <v>7.0</v>
      </c>
      <c r="E20" s="3">
        <f t="shared" si="3"/>
        <v>11</v>
      </c>
      <c r="F20" s="3">
        <f>5+2</f>
        <v>7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4" t="s">
        <v>41</v>
      </c>
      <c r="B21" s="4" t="s">
        <v>42</v>
      </c>
      <c r="C21" s="4">
        <v>5.0</v>
      </c>
      <c r="D21" s="4">
        <v>4.0</v>
      </c>
      <c r="E21" s="3">
        <f t="shared" si="3"/>
        <v>9</v>
      </c>
      <c r="F21" s="4">
        <f>2+2+2+2</f>
        <v>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" t="s">
        <v>43</v>
      </c>
      <c r="B22" s="3" t="s">
        <v>44</v>
      </c>
      <c r="C22" s="3">
        <v>3.0</v>
      </c>
      <c r="D22" s="3">
        <v>6.0</v>
      </c>
      <c r="E22" s="3">
        <f t="shared" si="3"/>
        <v>9</v>
      </c>
      <c r="F22" s="3">
        <f>2+2+2</f>
        <v>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" t="s">
        <v>45</v>
      </c>
      <c r="B23" s="3" t="s">
        <v>46</v>
      </c>
      <c r="C23" s="3">
        <v>2.0</v>
      </c>
      <c r="D23" s="3">
        <v>7.0</v>
      </c>
      <c r="E23" s="3">
        <f t="shared" si="3"/>
        <v>9</v>
      </c>
      <c r="F23" s="3">
        <f>2+2</f>
        <v>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4" t="s">
        <v>47</v>
      </c>
      <c r="B24" s="4" t="s">
        <v>48</v>
      </c>
      <c r="C24" s="4">
        <v>1.0</v>
      </c>
      <c r="D24" s="4">
        <v>8.0</v>
      </c>
      <c r="E24" s="3">
        <f t="shared" si="3"/>
        <v>9</v>
      </c>
      <c r="F24" s="4">
        <f>2+2+2+2+5</f>
        <v>13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" t="s">
        <v>49</v>
      </c>
      <c r="B25" s="3" t="s">
        <v>50</v>
      </c>
      <c r="C25" s="3">
        <v>0.0</v>
      </c>
      <c r="D25" s="3">
        <v>9.0</v>
      </c>
      <c r="E25" s="3">
        <f t="shared" si="3"/>
        <v>9</v>
      </c>
      <c r="F25" s="3">
        <f>2+2+2</f>
        <v>6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" t="s">
        <v>51</v>
      </c>
      <c r="B26" s="3" t="s">
        <v>52</v>
      </c>
      <c r="C26" s="3">
        <v>4.0</v>
      </c>
      <c r="D26" s="3">
        <v>4.0</v>
      </c>
      <c r="E26" s="3">
        <f t="shared" si="3"/>
        <v>8</v>
      </c>
      <c r="F26" s="3">
        <f>2+2</f>
        <v>4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4" t="s">
        <v>53</v>
      </c>
      <c r="B27" s="4" t="s">
        <v>54</v>
      </c>
      <c r="C27" s="4">
        <v>4.0</v>
      </c>
      <c r="D27" s="4">
        <v>4.0</v>
      </c>
      <c r="E27" s="3">
        <f t="shared" si="3"/>
        <v>8</v>
      </c>
      <c r="F27" s="4">
        <f>2+2</f>
        <v>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" t="s">
        <v>55</v>
      </c>
      <c r="B28" s="3" t="s">
        <v>56</v>
      </c>
      <c r="C28" s="3">
        <v>4.0</v>
      </c>
      <c r="D28" s="3">
        <v>4.0</v>
      </c>
      <c r="E28" s="3">
        <f t="shared" si="3"/>
        <v>8</v>
      </c>
      <c r="F28" s="3">
        <f>2</f>
        <v>2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3" t="s">
        <v>45</v>
      </c>
      <c r="B29" s="3" t="s">
        <v>57</v>
      </c>
      <c r="C29" s="3">
        <v>3.0</v>
      </c>
      <c r="D29" s="3">
        <v>5.0</v>
      </c>
      <c r="E29" s="3">
        <f t="shared" si="3"/>
        <v>8</v>
      </c>
      <c r="F29" s="3">
        <v>0.0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3" t="s">
        <v>58</v>
      </c>
      <c r="B30" s="3" t="s">
        <v>59</v>
      </c>
      <c r="C30" s="3">
        <v>3.0</v>
      </c>
      <c r="D30" s="3">
        <v>5.0</v>
      </c>
      <c r="E30" s="3">
        <f t="shared" si="3"/>
        <v>8</v>
      </c>
      <c r="F30" s="3">
        <v>0.0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4" t="s">
        <v>60</v>
      </c>
      <c r="B31" s="4" t="s">
        <v>61</v>
      </c>
      <c r="C31" s="4">
        <f>1+3</f>
        <v>4</v>
      </c>
      <c r="D31" s="4">
        <v>3.0</v>
      </c>
      <c r="E31" s="3">
        <f>SUM(C31+D31)</f>
        <v>7</v>
      </c>
      <c r="F31" s="4">
        <f>2</f>
        <v>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" t="s">
        <v>62</v>
      </c>
      <c r="B32" s="3" t="s">
        <v>63</v>
      </c>
      <c r="C32" s="3">
        <v>3.0</v>
      </c>
      <c r="D32" s="3">
        <v>4.0</v>
      </c>
      <c r="E32" s="3">
        <f t="shared" ref="E32:E43" si="4">SUM(C32:D32)</f>
        <v>7</v>
      </c>
      <c r="F32" s="3">
        <f>2+15+2+2+2+2+2+7+5</f>
        <v>39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3" t="s">
        <v>64</v>
      </c>
      <c r="B33" s="3" t="s">
        <v>65</v>
      </c>
      <c r="C33" s="4">
        <v>3.0</v>
      </c>
      <c r="D33" s="4">
        <v>4.0</v>
      </c>
      <c r="E33" s="3">
        <f t="shared" si="4"/>
        <v>7</v>
      </c>
      <c r="F33" s="3">
        <f>2+4+4</f>
        <v>10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" t="s">
        <v>66</v>
      </c>
      <c r="B34" s="3" t="s">
        <v>67</v>
      </c>
      <c r="C34" s="3">
        <v>2.0</v>
      </c>
      <c r="D34" s="3">
        <v>5.0</v>
      </c>
      <c r="E34" s="3">
        <f t="shared" si="4"/>
        <v>7</v>
      </c>
      <c r="F34" s="3">
        <f>2</f>
        <v>2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3" t="s">
        <v>68</v>
      </c>
      <c r="B35" s="3" t="s">
        <v>69</v>
      </c>
      <c r="C35" s="3">
        <v>1.0</v>
      </c>
      <c r="D35" s="3">
        <v>6.0</v>
      </c>
      <c r="E35" s="3">
        <f t="shared" si="4"/>
        <v>7</v>
      </c>
      <c r="F35" s="3">
        <f>2+2+2+2+2+2</f>
        <v>12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4" t="s">
        <v>18</v>
      </c>
      <c r="B36" s="4" t="s">
        <v>70</v>
      </c>
      <c r="C36" s="4">
        <v>0.0</v>
      </c>
      <c r="D36" s="4">
        <v>7.0</v>
      </c>
      <c r="E36" s="3">
        <f t="shared" si="4"/>
        <v>7</v>
      </c>
      <c r="F36" s="4">
        <f>2+2</f>
        <v>4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" t="s">
        <v>71</v>
      </c>
      <c r="B37" s="3" t="s">
        <v>72</v>
      </c>
      <c r="C37" s="4">
        <v>3.0</v>
      </c>
      <c r="D37" s="3">
        <v>3.0</v>
      </c>
      <c r="E37" s="3">
        <f t="shared" si="4"/>
        <v>6</v>
      </c>
      <c r="F37" s="3">
        <f>2+2</f>
        <v>4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" t="s">
        <v>60</v>
      </c>
      <c r="B38" s="3" t="s">
        <v>73</v>
      </c>
      <c r="C38" s="3">
        <v>3.0</v>
      </c>
      <c r="D38" s="3">
        <v>3.0</v>
      </c>
      <c r="E38" s="3">
        <f t="shared" si="4"/>
        <v>6</v>
      </c>
      <c r="F38" s="3">
        <v>0.0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3" t="s">
        <v>74</v>
      </c>
      <c r="B39" s="3" t="s">
        <v>75</v>
      </c>
      <c r="C39" s="3">
        <v>3.0</v>
      </c>
      <c r="D39" s="3">
        <v>3.0</v>
      </c>
      <c r="E39" s="3">
        <f t="shared" si="4"/>
        <v>6</v>
      </c>
      <c r="F39" s="3">
        <v>0.0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3" t="s">
        <v>76</v>
      </c>
      <c r="B40" s="3" t="s">
        <v>77</v>
      </c>
      <c r="C40" s="4">
        <v>4.0</v>
      </c>
      <c r="D40" s="4">
        <v>1.0</v>
      </c>
      <c r="E40" s="3">
        <f t="shared" si="4"/>
        <v>5</v>
      </c>
      <c r="F40" s="3">
        <f>4+2+2</f>
        <v>8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4" t="s">
        <v>78</v>
      </c>
      <c r="B41" s="4" t="s">
        <v>79</v>
      </c>
      <c r="C41" s="4">
        <v>3.0</v>
      </c>
      <c r="D41" s="4">
        <v>2.0</v>
      </c>
      <c r="E41" s="3">
        <f t="shared" si="4"/>
        <v>5</v>
      </c>
      <c r="F41" s="4">
        <f>2+2</f>
        <v>4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3" t="s">
        <v>80</v>
      </c>
      <c r="B42" s="3" t="s">
        <v>81</v>
      </c>
      <c r="C42" s="3">
        <v>3.0</v>
      </c>
      <c r="D42" s="3">
        <v>2.0</v>
      </c>
      <c r="E42" s="3">
        <f t="shared" si="4"/>
        <v>5</v>
      </c>
      <c r="F42" s="3">
        <v>0.0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3" t="s">
        <v>71</v>
      </c>
      <c r="B43" s="3" t="s">
        <v>82</v>
      </c>
      <c r="C43" s="4">
        <v>2.0</v>
      </c>
      <c r="D43" s="3">
        <v>3.0</v>
      </c>
      <c r="E43" s="3">
        <f t="shared" si="4"/>
        <v>5</v>
      </c>
      <c r="F43" s="3">
        <f>5+2</f>
        <v>7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4" t="s">
        <v>83</v>
      </c>
      <c r="B44" s="4" t="s">
        <v>84</v>
      </c>
      <c r="C44" s="4">
        <v>2.0</v>
      </c>
      <c r="D44" s="4">
        <v>3.0</v>
      </c>
      <c r="E44" s="4">
        <f>SUM(C44+D44)</f>
        <v>5</v>
      </c>
      <c r="F44" s="4">
        <f>2+2</f>
        <v>4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3" t="s">
        <v>85</v>
      </c>
      <c r="B45" s="3" t="s">
        <v>86</v>
      </c>
      <c r="C45" s="3">
        <v>2.0</v>
      </c>
      <c r="D45" s="3">
        <v>3.0</v>
      </c>
      <c r="E45" s="3">
        <f t="shared" ref="E45:E48" si="5">SUM(C45:D45)</f>
        <v>5</v>
      </c>
      <c r="F45" s="3">
        <v>0.0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3" t="s">
        <v>31</v>
      </c>
      <c r="B46" s="3" t="s">
        <v>87</v>
      </c>
      <c r="C46" s="3">
        <v>1.0</v>
      </c>
      <c r="D46" s="3">
        <v>4.0</v>
      </c>
      <c r="E46" s="3">
        <f t="shared" si="5"/>
        <v>5</v>
      </c>
      <c r="F46" s="3">
        <f>15+2+7+5+7+5+7</f>
        <v>48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4" t="s">
        <v>88</v>
      </c>
      <c r="B47" s="4" t="s">
        <v>40</v>
      </c>
      <c r="C47" s="4">
        <v>1.0</v>
      </c>
      <c r="D47" s="4">
        <v>4.0</v>
      </c>
      <c r="E47" s="4">
        <f t="shared" si="5"/>
        <v>5</v>
      </c>
      <c r="F47" s="3">
        <f>2+2+2+2+2</f>
        <v>10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4" t="s">
        <v>89</v>
      </c>
      <c r="B48" s="4" t="s">
        <v>90</v>
      </c>
      <c r="C48" s="4">
        <v>1.0</v>
      </c>
      <c r="D48" s="4">
        <v>4.0</v>
      </c>
      <c r="E48" s="4">
        <f t="shared" si="5"/>
        <v>5</v>
      </c>
      <c r="F48" s="3">
        <f>2+2</f>
        <v>4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4" t="s">
        <v>45</v>
      </c>
      <c r="B49" s="4" t="s">
        <v>91</v>
      </c>
      <c r="C49" s="4">
        <v>3.0</v>
      </c>
      <c r="D49" s="4">
        <v>1.0</v>
      </c>
      <c r="E49" s="3">
        <f>SUM(C49+D49)</f>
        <v>4</v>
      </c>
      <c r="F49" s="4">
        <v>0.0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4" t="s">
        <v>92</v>
      </c>
      <c r="B50" s="4" t="s">
        <v>93</v>
      </c>
      <c r="C50" s="4">
        <v>2.0</v>
      </c>
      <c r="D50" s="4">
        <v>2.0</v>
      </c>
      <c r="E50" s="3">
        <f t="shared" ref="E50:E51" si="6">SUM(C50:D50)</f>
        <v>4</v>
      </c>
      <c r="F50" s="4">
        <f>15+2</f>
        <v>17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3" t="s">
        <v>94</v>
      </c>
      <c r="B51" s="3" t="s">
        <v>95</v>
      </c>
      <c r="C51" s="3">
        <v>2.0</v>
      </c>
      <c r="D51" s="3">
        <v>2.0</v>
      </c>
      <c r="E51" s="3">
        <f t="shared" si="6"/>
        <v>4</v>
      </c>
      <c r="F51" s="3">
        <f>2+2</f>
        <v>4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4" t="s">
        <v>96</v>
      </c>
      <c r="B52" s="4" t="s">
        <v>97</v>
      </c>
      <c r="C52" s="4">
        <v>2.0</v>
      </c>
      <c r="D52" s="4">
        <v>2.0</v>
      </c>
      <c r="E52" s="4">
        <f>SUM(C52+D52)</f>
        <v>4</v>
      </c>
      <c r="F52" s="4">
        <v>0.0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3" t="s">
        <v>98</v>
      </c>
      <c r="B53" s="3" t="s">
        <v>99</v>
      </c>
      <c r="C53" s="3">
        <v>2.0</v>
      </c>
      <c r="D53" s="4">
        <v>2.0</v>
      </c>
      <c r="E53" s="3">
        <f t="shared" ref="E53:E54" si="7">SUM(C53:D53)</f>
        <v>4</v>
      </c>
      <c r="F53" s="3">
        <v>0.0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3" t="s">
        <v>100</v>
      </c>
      <c r="B54" s="3" t="s">
        <v>101</v>
      </c>
      <c r="C54" s="3">
        <v>1.0</v>
      </c>
      <c r="D54" s="3">
        <v>3.0</v>
      </c>
      <c r="E54" s="3">
        <f t="shared" si="7"/>
        <v>4</v>
      </c>
      <c r="F54" s="3">
        <f>2+2+2+2+17</f>
        <v>25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4" t="s">
        <v>102</v>
      </c>
      <c r="B55" s="4" t="s">
        <v>103</v>
      </c>
      <c r="C55" s="4">
        <v>1.0</v>
      </c>
      <c r="D55" s="4">
        <v>3.0</v>
      </c>
      <c r="E55" s="4">
        <f>sum(C55+D55)</f>
        <v>4</v>
      </c>
      <c r="F55" s="4">
        <v>0.0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3" t="s">
        <v>104</v>
      </c>
      <c r="B56" s="3" t="s">
        <v>105</v>
      </c>
      <c r="C56" s="3">
        <v>0.0</v>
      </c>
      <c r="D56" s="3">
        <v>4.0</v>
      </c>
      <c r="E56" s="3">
        <f t="shared" ref="E56:E63" si="8">SUM(C56:D56)</f>
        <v>4</v>
      </c>
      <c r="F56" s="3">
        <v>2.0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3" t="s">
        <v>106</v>
      </c>
      <c r="B57" s="3" t="s">
        <v>107</v>
      </c>
      <c r="C57" s="3">
        <v>2.0</v>
      </c>
      <c r="D57" s="3">
        <v>1.0</v>
      </c>
      <c r="E57" s="3">
        <f t="shared" si="8"/>
        <v>3</v>
      </c>
      <c r="F57" s="3">
        <v>0.0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3" t="s">
        <v>108</v>
      </c>
      <c r="B58" s="3" t="s">
        <v>109</v>
      </c>
      <c r="C58" s="3">
        <v>2.0</v>
      </c>
      <c r="D58" s="3">
        <v>1.0</v>
      </c>
      <c r="E58" s="3">
        <f t="shared" si="8"/>
        <v>3</v>
      </c>
      <c r="F58" s="3">
        <v>0.0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3" t="s">
        <v>27</v>
      </c>
      <c r="B59" s="3" t="s">
        <v>63</v>
      </c>
      <c r="C59" s="3">
        <v>1.0</v>
      </c>
      <c r="D59" s="3">
        <v>2.0</v>
      </c>
      <c r="E59" s="3">
        <f t="shared" si="8"/>
        <v>3</v>
      </c>
      <c r="F59" s="3">
        <f>2+2</f>
        <v>4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4" t="s">
        <v>110</v>
      </c>
      <c r="B60" s="4" t="s">
        <v>111</v>
      </c>
      <c r="C60" s="4">
        <v>1.0</v>
      </c>
      <c r="D60" s="4">
        <v>2.0</v>
      </c>
      <c r="E60" s="3">
        <f t="shared" si="8"/>
        <v>3</v>
      </c>
      <c r="F60" s="4">
        <f>2+2</f>
        <v>4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3" t="s">
        <v>112</v>
      </c>
      <c r="B61" s="3" t="s">
        <v>113</v>
      </c>
      <c r="C61" s="3">
        <v>1.0</v>
      </c>
      <c r="D61" s="3">
        <v>2.0</v>
      </c>
      <c r="E61" s="3">
        <f t="shared" si="8"/>
        <v>3</v>
      </c>
      <c r="F61" s="3">
        <f>2</f>
        <v>2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4" t="s">
        <v>114</v>
      </c>
      <c r="B62" s="4" t="s">
        <v>115</v>
      </c>
      <c r="C62" s="4">
        <v>1.0</v>
      </c>
      <c r="D62" s="4">
        <v>2.0</v>
      </c>
      <c r="E62" s="3">
        <f t="shared" si="8"/>
        <v>3</v>
      </c>
      <c r="F62" s="4">
        <v>0.0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3" t="s">
        <v>116</v>
      </c>
      <c r="B63" s="3" t="s">
        <v>117</v>
      </c>
      <c r="C63" s="3">
        <v>0.0</v>
      </c>
      <c r="D63" s="3">
        <v>3.0</v>
      </c>
      <c r="E63" s="3">
        <f t="shared" si="8"/>
        <v>3</v>
      </c>
      <c r="F63" s="3">
        <f>6+4+2</f>
        <v>12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4" t="s">
        <v>118</v>
      </c>
      <c r="B64" s="4" t="s">
        <v>119</v>
      </c>
      <c r="C64" s="4">
        <v>0.0</v>
      </c>
      <c r="D64" s="4">
        <v>3.0</v>
      </c>
      <c r="E64" s="4">
        <f>sum(C64+D64)</f>
        <v>3</v>
      </c>
      <c r="F64" s="4">
        <f t="shared" ref="F64:F65" si="9">2+2</f>
        <v>4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3" t="s">
        <v>120</v>
      </c>
      <c r="B65" s="3" t="s">
        <v>121</v>
      </c>
      <c r="C65" s="3">
        <v>0.0</v>
      </c>
      <c r="D65" s="4">
        <v>3.0</v>
      </c>
      <c r="E65" s="3">
        <f>SUM(C65+D65)</f>
        <v>3</v>
      </c>
      <c r="F65" s="3">
        <f t="shared" si="9"/>
        <v>4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3" t="s">
        <v>62</v>
      </c>
      <c r="B66" s="3" t="s">
        <v>122</v>
      </c>
      <c r="C66" s="3">
        <v>0.0</v>
      </c>
      <c r="D66" s="4">
        <v>3.0</v>
      </c>
      <c r="E66" s="3">
        <f t="shared" ref="E66:E71" si="10">SUM(C66:D66)</f>
        <v>3</v>
      </c>
      <c r="F66" s="3">
        <f>2</f>
        <v>2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3" t="s">
        <v>123</v>
      </c>
      <c r="B67" s="3" t="s">
        <v>124</v>
      </c>
      <c r="C67" s="3">
        <v>0.0</v>
      </c>
      <c r="D67" s="3">
        <v>3.0</v>
      </c>
      <c r="E67" s="3">
        <f t="shared" si="10"/>
        <v>3</v>
      </c>
      <c r="F67" s="3">
        <v>0.0</v>
      </c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3" t="s">
        <v>55</v>
      </c>
      <c r="B68" s="3" t="s">
        <v>125</v>
      </c>
      <c r="C68" s="3">
        <v>0.0</v>
      </c>
      <c r="D68" s="3">
        <v>3.0</v>
      </c>
      <c r="E68" s="3">
        <f t="shared" si="10"/>
        <v>3</v>
      </c>
      <c r="F68" s="3">
        <v>0.0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4" t="s">
        <v>18</v>
      </c>
      <c r="B69" s="4" t="s">
        <v>126</v>
      </c>
      <c r="C69" s="4">
        <v>2.0</v>
      </c>
      <c r="D69" s="4">
        <v>0.0</v>
      </c>
      <c r="E69" s="3">
        <f t="shared" si="10"/>
        <v>2</v>
      </c>
      <c r="F69" s="4">
        <f>2+2+2+2</f>
        <v>8</v>
      </c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3" t="s">
        <v>127</v>
      </c>
      <c r="B70" s="3" t="s">
        <v>128</v>
      </c>
      <c r="C70" s="3">
        <v>1.0</v>
      </c>
      <c r="D70" s="3">
        <v>1.0</v>
      </c>
      <c r="E70" s="3">
        <f t="shared" si="10"/>
        <v>2</v>
      </c>
      <c r="F70" s="3">
        <f>2+2+2</f>
        <v>6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3" t="s">
        <v>129</v>
      </c>
      <c r="B71" s="3" t="s">
        <v>130</v>
      </c>
      <c r="C71" s="3">
        <v>1.0</v>
      </c>
      <c r="D71" s="3">
        <v>1.0</v>
      </c>
      <c r="E71" s="3">
        <f t="shared" si="10"/>
        <v>2</v>
      </c>
      <c r="F71" s="3">
        <f>5</f>
        <v>5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4" t="s">
        <v>131</v>
      </c>
      <c r="B72" s="4" t="s">
        <v>132</v>
      </c>
      <c r="C72" s="4">
        <v>1.0</v>
      </c>
      <c r="D72" s="4">
        <v>1.0</v>
      </c>
      <c r="E72" s="4">
        <f>sum(C72+D72)</f>
        <v>2</v>
      </c>
      <c r="F72" s="3">
        <f>2+2</f>
        <v>4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4" t="s">
        <v>133</v>
      </c>
      <c r="B73" s="4" t="s">
        <v>134</v>
      </c>
      <c r="C73" s="4">
        <v>1.0</v>
      </c>
      <c r="D73" s="4">
        <v>1.0</v>
      </c>
      <c r="E73" s="4">
        <v>2.0</v>
      </c>
      <c r="F73" s="4">
        <v>2.0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3" t="s">
        <v>135</v>
      </c>
      <c r="B74" s="3" t="s">
        <v>136</v>
      </c>
      <c r="C74" s="3">
        <v>1.0</v>
      </c>
      <c r="D74" s="3">
        <v>1.0</v>
      </c>
      <c r="E74" s="3">
        <f t="shared" ref="E74:E80" si="11">SUM(C74:D74)</f>
        <v>2</v>
      </c>
      <c r="F74" s="3">
        <f t="shared" ref="F74:F75" si="12">2</f>
        <v>2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3" t="s">
        <v>55</v>
      </c>
      <c r="B75" s="3" t="s">
        <v>137</v>
      </c>
      <c r="C75" s="3">
        <v>1.0</v>
      </c>
      <c r="D75" s="3">
        <v>1.0</v>
      </c>
      <c r="E75" s="3">
        <f t="shared" si="11"/>
        <v>2</v>
      </c>
      <c r="F75" s="3">
        <f t="shared" si="12"/>
        <v>2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3" t="s">
        <v>138</v>
      </c>
      <c r="B76" s="3" t="s">
        <v>139</v>
      </c>
      <c r="C76" s="3">
        <v>1.0</v>
      </c>
      <c r="D76" s="3">
        <v>1.0</v>
      </c>
      <c r="E76" s="3">
        <f t="shared" si="11"/>
        <v>2</v>
      </c>
      <c r="F76" s="3">
        <v>0.0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3" t="s">
        <v>140</v>
      </c>
      <c r="B77" s="3" t="s">
        <v>141</v>
      </c>
      <c r="C77" s="3">
        <v>1.0</v>
      </c>
      <c r="D77" s="3">
        <v>1.0</v>
      </c>
      <c r="E77" s="3">
        <f t="shared" si="11"/>
        <v>2</v>
      </c>
      <c r="F77" s="3">
        <v>0.0</v>
      </c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3" t="s">
        <v>142</v>
      </c>
      <c r="B78" s="3" t="s">
        <v>143</v>
      </c>
      <c r="C78" s="3">
        <v>1.0</v>
      </c>
      <c r="D78" s="3">
        <v>1.0</v>
      </c>
      <c r="E78" s="3">
        <f t="shared" si="11"/>
        <v>2</v>
      </c>
      <c r="F78" s="3">
        <v>0.0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3" t="s">
        <v>45</v>
      </c>
      <c r="B79" s="3" t="s">
        <v>144</v>
      </c>
      <c r="C79" s="3">
        <v>0.0</v>
      </c>
      <c r="D79" s="3">
        <v>2.0</v>
      </c>
      <c r="E79" s="3">
        <f t="shared" si="11"/>
        <v>2</v>
      </c>
      <c r="F79" s="3">
        <f>2+2+2+2</f>
        <v>8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3" t="s">
        <v>145</v>
      </c>
      <c r="B80" s="3" t="s">
        <v>146</v>
      </c>
      <c r="C80" s="3">
        <v>0.0</v>
      </c>
      <c r="D80" s="4">
        <v>2.0</v>
      </c>
      <c r="E80" s="3">
        <f t="shared" si="11"/>
        <v>2</v>
      </c>
      <c r="F80" s="3">
        <f>2+4</f>
        <v>6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4" t="s">
        <v>147</v>
      </c>
      <c r="B81" s="4" t="s">
        <v>148</v>
      </c>
      <c r="C81" s="4">
        <v>0.0</v>
      </c>
      <c r="D81" s="4">
        <v>2.0</v>
      </c>
      <c r="E81" s="4">
        <v>2.0</v>
      </c>
      <c r="F81" s="3">
        <f>4</f>
        <v>4</v>
      </c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3" t="s">
        <v>108</v>
      </c>
      <c r="B82" s="3" t="s">
        <v>149</v>
      </c>
      <c r="C82" s="3">
        <v>0.0</v>
      </c>
      <c r="D82" s="3">
        <v>2.0</v>
      </c>
      <c r="E82" s="3">
        <f>SUM(C82:D82)</f>
        <v>2</v>
      </c>
      <c r="F82" s="3">
        <f>2</f>
        <v>2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4" t="s">
        <v>150</v>
      </c>
      <c r="B83" s="4" t="s">
        <v>151</v>
      </c>
      <c r="C83" s="4">
        <v>0.0</v>
      </c>
      <c r="D83" s="4">
        <v>2.0</v>
      </c>
      <c r="E83" s="3">
        <f>SUM(C83+D83)</f>
        <v>2</v>
      </c>
      <c r="F83" s="3">
        <f>2</f>
        <v>2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3" t="s">
        <v>110</v>
      </c>
      <c r="B84" s="3" t="s">
        <v>152</v>
      </c>
      <c r="C84" s="3">
        <v>0.0</v>
      </c>
      <c r="D84" s="3">
        <v>2.0</v>
      </c>
      <c r="E84" s="3">
        <f t="shared" ref="E84:E86" si="13">SUM(C84:D84)</f>
        <v>2</v>
      </c>
      <c r="F84" s="3">
        <f>2</f>
        <v>2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3" t="s">
        <v>153</v>
      </c>
      <c r="B85" s="3" t="s">
        <v>154</v>
      </c>
      <c r="C85" s="3">
        <v>0.0</v>
      </c>
      <c r="D85" s="3">
        <v>2.0</v>
      </c>
      <c r="E85" s="3">
        <f t="shared" si="13"/>
        <v>2</v>
      </c>
      <c r="F85" s="3">
        <v>2.0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4" t="s">
        <v>155</v>
      </c>
      <c r="B86" s="4" t="s">
        <v>156</v>
      </c>
      <c r="C86" s="4">
        <v>0.0</v>
      </c>
      <c r="D86" s="4">
        <v>2.0</v>
      </c>
      <c r="E86" s="3">
        <f t="shared" si="13"/>
        <v>2</v>
      </c>
      <c r="F86" s="4">
        <v>0.0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4" t="s">
        <v>8</v>
      </c>
      <c r="B87" s="4" t="s">
        <v>157</v>
      </c>
      <c r="C87" s="4">
        <v>0.0</v>
      </c>
      <c r="D87" s="4">
        <v>2.0</v>
      </c>
      <c r="E87" s="4">
        <v>2.0</v>
      </c>
      <c r="F87" s="4">
        <v>0.0</v>
      </c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4" t="s">
        <v>158</v>
      </c>
      <c r="B88" s="4" t="s">
        <v>159</v>
      </c>
      <c r="C88" s="4">
        <v>0.0</v>
      </c>
      <c r="D88" s="4">
        <v>2.0</v>
      </c>
      <c r="E88" s="3">
        <f>SUM(C88:D88)</f>
        <v>2</v>
      </c>
      <c r="F88" s="4">
        <v>0.0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4" t="s">
        <v>160</v>
      </c>
      <c r="B89" s="4" t="s">
        <v>161</v>
      </c>
      <c r="C89" s="4">
        <v>0.0</v>
      </c>
      <c r="D89" s="4">
        <v>2.0</v>
      </c>
      <c r="E89" s="4">
        <v>2.0</v>
      </c>
      <c r="F89" s="4">
        <v>0.0</v>
      </c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3" t="s">
        <v>162</v>
      </c>
      <c r="B90" s="3" t="s">
        <v>163</v>
      </c>
      <c r="C90" s="3">
        <v>0.0</v>
      </c>
      <c r="D90" s="3">
        <v>2.0</v>
      </c>
      <c r="E90" s="3">
        <f t="shared" ref="E90:E91" si="14">SUM(C90:D90)</f>
        <v>2</v>
      </c>
      <c r="F90" s="3">
        <v>0.0</v>
      </c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3" t="s">
        <v>164</v>
      </c>
      <c r="B91" s="3" t="s">
        <v>165</v>
      </c>
      <c r="C91" s="4">
        <v>1.0</v>
      </c>
      <c r="D91" s="3">
        <v>0.0</v>
      </c>
      <c r="E91" s="3">
        <f t="shared" si="14"/>
        <v>1</v>
      </c>
      <c r="F91" s="3">
        <f>2+5+7+7+5</f>
        <v>26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4" t="s">
        <v>166</v>
      </c>
      <c r="B92" s="4" t="s">
        <v>167</v>
      </c>
      <c r="C92" s="4">
        <v>1.0</v>
      </c>
      <c r="D92" s="4">
        <v>0.0</v>
      </c>
      <c r="E92" s="4">
        <v>1.0</v>
      </c>
      <c r="F92" s="4">
        <f>4+2</f>
        <v>6</v>
      </c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3" t="s">
        <v>168</v>
      </c>
      <c r="B93" s="3" t="s">
        <v>169</v>
      </c>
      <c r="C93" s="3">
        <v>1.0</v>
      </c>
      <c r="D93" s="3">
        <v>0.0</v>
      </c>
      <c r="E93" s="3">
        <f t="shared" ref="E93:E95" si="15">SUM(C93:D93)</f>
        <v>1</v>
      </c>
      <c r="F93" s="3">
        <f>4</f>
        <v>4</v>
      </c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4" t="s">
        <v>170</v>
      </c>
      <c r="B94" s="4" t="s">
        <v>171</v>
      </c>
      <c r="C94" s="4">
        <v>1.0</v>
      </c>
      <c r="D94" s="4">
        <v>0.0</v>
      </c>
      <c r="E94" s="4">
        <f t="shared" si="15"/>
        <v>1</v>
      </c>
      <c r="F94" s="3">
        <f>2+2</f>
        <v>4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3" t="s">
        <v>172</v>
      </c>
      <c r="B95" s="3" t="s">
        <v>173</v>
      </c>
      <c r="C95" s="3">
        <v>1.0</v>
      </c>
      <c r="D95" s="3">
        <v>0.0</v>
      </c>
      <c r="E95" s="3">
        <f t="shared" si="15"/>
        <v>1</v>
      </c>
      <c r="F95" s="3">
        <f>4</f>
        <v>4</v>
      </c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3" t="s">
        <v>174</v>
      </c>
      <c r="B96" s="3" t="s">
        <v>175</v>
      </c>
      <c r="C96" s="3">
        <v>1.0</v>
      </c>
      <c r="D96" s="3">
        <v>0.0</v>
      </c>
      <c r="E96" s="3">
        <v>1.0</v>
      </c>
      <c r="F96" s="3">
        <f>2+2</f>
        <v>4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4" t="s">
        <v>176</v>
      </c>
      <c r="B97" s="4" t="s">
        <v>177</v>
      </c>
      <c r="C97" s="4">
        <v>1.0</v>
      </c>
      <c r="D97" s="4">
        <v>0.0</v>
      </c>
      <c r="E97" s="4">
        <f t="shared" ref="E97:E99" si="16">SUM(C97:D97)</f>
        <v>1</v>
      </c>
      <c r="F97" s="3">
        <f>2+2</f>
        <v>4</v>
      </c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3" t="s">
        <v>178</v>
      </c>
      <c r="B98" s="3" t="s">
        <v>179</v>
      </c>
      <c r="C98" s="3">
        <v>1.0</v>
      </c>
      <c r="D98" s="3">
        <v>0.0</v>
      </c>
      <c r="E98" s="3">
        <f t="shared" si="16"/>
        <v>1</v>
      </c>
      <c r="F98" s="3">
        <f>2+2</f>
        <v>4</v>
      </c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3" t="s">
        <v>180</v>
      </c>
      <c r="B99" s="3" t="s">
        <v>181</v>
      </c>
      <c r="C99" s="3">
        <v>1.0</v>
      </c>
      <c r="D99" s="3">
        <v>0.0</v>
      </c>
      <c r="E99" s="3">
        <f t="shared" si="16"/>
        <v>1</v>
      </c>
      <c r="F99" s="3">
        <f>2</f>
        <v>2</v>
      </c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4" t="s">
        <v>129</v>
      </c>
      <c r="B100" s="4" t="s">
        <v>182</v>
      </c>
      <c r="C100" s="4">
        <v>1.0</v>
      </c>
      <c r="D100" s="4">
        <v>0.0</v>
      </c>
      <c r="E100" s="3">
        <f>SUM(C100+D100)</f>
        <v>1</v>
      </c>
      <c r="F100" s="4">
        <f>2</f>
        <v>2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3" t="s">
        <v>183</v>
      </c>
      <c r="B101" s="3" t="s">
        <v>184</v>
      </c>
      <c r="C101" s="3">
        <v>1.0</v>
      </c>
      <c r="D101" s="3">
        <v>0.0</v>
      </c>
      <c r="E101" s="3">
        <f t="shared" ref="E101:E103" si="17">SUM(C101:D101)</f>
        <v>1</v>
      </c>
      <c r="F101" s="3">
        <f t="shared" ref="F101:F103" si="18">2</f>
        <v>2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3" t="s">
        <v>185</v>
      </c>
      <c r="B102" s="3" t="s">
        <v>186</v>
      </c>
      <c r="C102" s="3">
        <v>1.0</v>
      </c>
      <c r="D102" s="3">
        <v>0.0</v>
      </c>
      <c r="E102" s="3">
        <f t="shared" si="17"/>
        <v>1</v>
      </c>
      <c r="F102" s="3">
        <f t="shared" si="18"/>
        <v>2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3" t="s">
        <v>187</v>
      </c>
      <c r="B103" s="3" t="s">
        <v>188</v>
      </c>
      <c r="C103" s="3">
        <v>1.0</v>
      </c>
      <c r="D103" s="3">
        <v>0.0</v>
      </c>
      <c r="E103" s="3">
        <f t="shared" si="17"/>
        <v>1</v>
      </c>
      <c r="F103" s="3">
        <f t="shared" si="18"/>
        <v>2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4" t="s">
        <v>189</v>
      </c>
      <c r="B104" s="4" t="s">
        <v>190</v>
      </c>
      <c r="C104" s="4">
        <v>1.0</v>
      </c>
      <c r="D104" s="4">
        <v>0.0</v>
      </c>
      <c r="E104" s="4">
        <v>1.0</v>
      </c>
      <c r="F104" s="4">
        <v>0.0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4" t="s">
        <v>191</v>
      </c>
      <c r="B105" s="4" t="s">
        <v>192</v>
      </c>
      <c r="C105" s="4">
        <v>1.0</v>
      </c>
      <c r="D105" s="4">
        <v>0.0</v>
      </c>
      <c r="E105" s="3">
        <f t="shared" ref="E105:E106" si="19">SUM(C105:D105)</f>
        <v>1</v>
      </c>
      <c r="F105" s="4">
        <v>0.0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4" t="s">
        <v>193</v>
      </c>
      <c r="B106" s="4" t="s">
        <v>194</v>
      </c>
      <c r="C106" s="4">
        <v>1.0</v>
      </c>
      <c r="D106" s="4">
        <v>0.0</v>
      </c>
      <c r="E106" s="3">
        <f t="shared" si="19"/>
        <v>1</v>
      </c>
      <c r="F106" s="4">
        <v>0.0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4" t="s">
        <v>34</v>
      </c>
      <c r="B107" s="4" t="s">
        <v>195</v>
      </c>
      <c r="C107" s="4">
        <v>1.0</v>
      </c>
      <c r="D107" s="4">
        <v>0.0</v>
      </c>
      <c r="E107" s="4">
        <v>1.0</v>
      </c>
      <c r="F107" s="4">
        <v>0.0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4" t="s">
        <v>196</v>
      </c>
      <c r="B108" s="4" t="s">
        <v>197</v>
      </c>
      <c r="C108" s="4">
        <v>1.0</v>
      </c>
      <c r="D108" s="4">
        <v>0.0</v>
      </c>
      <c r="E108" s="4">
        <v>1.0</v>
      </c>
      <c r="F108" s="4">
        <v>0.0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4" t="s">
        <v>198</v>
      </c>
      <c r="B109" s="4" t="s">
        <v>199</v>
      </c>
      <c r="C109" s="4">
        <v>1.0</v>
      </c>
      <c r="D109" s="4">
        <v>0.0</v>
      </c>
      <c r="E109" s="3">
        <f>SUM(C109:D109)</f>
        <v>1</v>
      </c>
      <c r="F109" s="4">
        <v>0.0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4" t="s">
        <v>200</v>
      </c>
      <c r="B110" s="4" t="s">
        <v>201</v>
      </c>
      <c r="C110" s="4">
        <v>1.0</v>
      </c>
      <c r="D110" s="4">
        <v>0.0</v>
      </c>
      <c r="E110" s="4">
        <v>1.0</v>
      </c>
      <c r="F110" s="4">
        <v>0.0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4" t="s">
        <v>202</v>
      </c>
      <c r="B111" s="4" t="s">
        <v>203</v>
      </c>
      <c r="C111" s="4">
        <v>1.0</v>
      </c>
      <c r="D111" s="4">
        <v>0.0</v>
      </c>
      <c r="E111" s="4">
        <v>1.0</v>
      </c>
      <c r="F111" s="4">
        <v>0.0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3" t="s">
        <v>204</v>
      </c>
      <c r="B112" s="3" t="s">
        <v>205</v>
      </c>
      <c r="C112" s="3">
        <v>1.0</v>
      </c>
      <c r="D112" s="3">
        <v>0.0</v>
      </c>
      <c r="E112" s="3">
        <f>SUM(C112:D112)</f>
        <v>1</v>
      </c>
      <c r="F112" s="3">
        <v>0.0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4" t="s">
        <v>206</v>
      </c>
      <c r="B113" s="4" t="s">
        <v>207</v>
      </c>
      <c r="C113" s="4">
        <v>1.0</v>
      </c>
      <c r="D113" s="4">
        <v>0.0</v>
      </c>
      <c r="E113" s="4">
        <v>1.0</v>
      </c>
      <c r="F113" s="4">
        <v>0.0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3" t="s">
        <v>208</v>
      </c>
      <c r="B114" s="3" t="s">
        <v>209</v>
      </c>
      <c r="C114" s="3">
        <v>0.0</v>
      </c>
      <c r="D114" s="3">
        <v>1.0</v>
      </c>
      <c r="E114" s="3">
        <f t="shared" ref="E114:E118" si="20">SUM(C114:D114)</f>
        <v>1</v>
      </c>
      <c r="F114" s="3">
        <f>5+4+2+5+5+7+2+5</f>
        <v>35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3" t="s">
        <v>18</v>
      </c>
      <c r="B115" s="3" t="s">
        <v>210</v>
      </c>
      <c r="C115" s="3">
        <v>0.0</v>
      </c>
      <c r="D115" s="3">
        <v>1.0</v>
      </c>
      <c r="E115" s="3">
        <f t="shared" si="20"/>
        <v>1</v>
      </c>
      <c r="F115" s="3">
        <f>2+2+5+2</f>
        <v>11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3" t="s">
        <v>211</v>
      </c>
      <c r="B116" s="3" t="s">
        <v>212</v>
      </c>
      <c r="C116" s="3">
        <v>0.0</v>
      </c>
      <c r="D116" s="3">
        <v>1.0</v>
      </c>
      <c r="E116" s="3">
        <f t="shared" si="20"/>
        <v>1</v>
      </c>
      <c r="F116" s="3">
        <f>2+2+4</f>
        <v>8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4" t="s">
        <v>110</v>
      </c>
      <c r="B117" s="4" t="s">
        <v>213</v>
      </c>
      <c r="C117" s="4">
        <v>0.0</v>
      </c>
      <c r="D117" s="4">
        <f>1</f>
        <v>1</v>
      </c>
      <c r="E117" s="4">
        <f t="shared" si="20"/>
        <v>1</v>
      </c>
      <c r="F117" s="3">
        <f>4+2+2</f>
        <v>8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3" t="s">
        <v>214</v>
      </c>
      <c r="B118" s="3" t="s">
        <v>215</v>
      </c>
      <c r="C118" s="3">
        <v>0.0</v>
      </c>
      <c r="D118" s="3">
        <v>1.0</v>
      </c>
      <c r="E118" s="3">
        <f t="shared" si="20"/>
        <v>1</v>
      </c>
      <c r="F118" s="3">
        <f>4</f>
        <v>4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4" t="s">
        <v>216</v>
      </c>
      <c r="B119" s="4" t="s">
        <v>217</v>
      </c>
      <c r="C119" s="4">
        <v>0.0</v>
      </c>
      <c r="D119" s="4">
        <v>1.0</v>
      </c>
      <c r="E119" s="4">
        <v>1.0</v>
      </c>
      <c r="F119" s="3">
        <f t="shared" ref="F119:F120" si="21">2+2</f>
        <v>4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4" t="s">
        <v>71</v>
      </c>
      <c r="B120" s="4" t="s">
        <v>218</v>
      </c>
      <c r="C120" s="4">
        <v>0.0</v>
      </c>
      <c r="D120" s="4">
        <v>1.0</v>
      </c>
      <c r="E120" s="3">
        <f>SUM(C120:D120)</f>
        <v>1</v>
      </c>
      <c r="F120" s="4">
        <f t="shared" si="21"/>
        <v>4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4" t="s">
        <v>219</v>
      </c>
      <c r="B121" s="4" t="s">
        <v>220</v>
      </c>
      <c r="C121" s="4">
        <v>0.0</v>
      </c>
      <c r="D121" s="4">
        <v>1.0</v>
      </c>
      <c r="E121" s="4">
        <v>1.0</v>
      </c>
      <c r="F121" s="4">
        <f>2</f>
        <v>2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3" t="s">
        <v>8</v>
      </c>
      <c r="B122" s="3" t="s">
        <v>221</v>
      </c>
      <c r="C122" s="3">
        <v>0.0</v>
      </c>
      <c r="D122" s="3">
        <v>1.0</v>
      </c>
      <c r="E122" s="3">
        <f>SUM(C122+D122)</f>
        <v>1</v>
      </c>
      <c r="F122" s="3">
        <f>2</f>
        <v>2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4" t="s">
        <v>222</v>
      </c>
      <c r="B123" s="4" t="s">
        <v>223</v>
      </c>
      <c r="C123" s="4">
        <v>0.0</v>
      </c>
      <c r="D123" s="4">
        <v>1.0</v>
      </c>
      <c r="E123" s="4">
        <v>1.0</v>
      </c>
      <c r="F123" s="3">
        <f t="shared" ref="F123:F124" si="22">2</f>
        <v>2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4" t="s">
        <v>224</v>
      </c>
      <c r="B124" s="4" t="s">
        <v>225</v>
      </c>
      <c r="C124" s="4">
        <v>0.0</v>
      </c>
      <c r="D124" s="4">
        <v>1.0</v>
      </c>
      <c r="E124" s="4">
        <f>SUM(C124+D124)</f>
        <v>1</v>
      </c>
      <c r="F124" s="3">
        <f t="shared" si="22"/>
        <v>2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3" t="s">
        <v>226</v>
      </c>
      <c r="B125" s="3" t="s">
        <v>227</v>
      </c>
      <c r="C125" s="3">
        <v>0.0</v>
      </c>
      <c r="D125" s="3">
        <v>1.0</v>
      </c>
      <c r="E125" s="3">
        <f t="shared" ref="E125:E127" si="23">SUM(C125:D125)</f>
        <v>1</v>
      </c>
      <c r="F125" s="3">
        <v>2.0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3" t="s">
        <v>228</v>
      </c>
      <c r="B126" s="3" t="s">
        <v>229</v>
      </c>
      <c r="C126" s="3">
        <v>0.0</v>
      </c>
      <c r="D126" s="3">
        <v>1.0</v>
      </c>
      <c r="E126" s="3">
        <f t="shared" si="23"/>
        <v>1</v>
      </c>
      <c r="F126" s="3">
        <f t="shared" ref="F126:F127" si="24">2</f>
        <v>2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3" t="s">
        <v>60</v>
      </c>
      <c r="B127" s="3" t="s">
        <v>230</v>
      </c>
      <c r="C127" s="3">
        <v>0.0</v>
      </c>
      <c r="D127" s="3">
        <v>1.0</v>
      </c>
      <c r="E127" s="3">
        <f t="shared" si="23"/>
        <v>1</v>
      </c>
      <c r="F127" s="3">
        <f t="shared" si="24"/>
        <v>2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4" t="s">
        <v>231</v>
      </c>
      <c r="B128" s="4" t="s">
        <v>232</v>
      </c>
      <c r="C128" s="4">
        <v>0.0</v>
      </c>
      <c r="D128" s="4">
        <v>1.0</v>
      </c>
      <c r="E128" s="3">
        <f>SUM(C128+D128)</f>
        <v>1</v>
      </c>
      <c r="F128" s="4">
        <v>0.0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4" t="s">
        <v>233</v>
      </c>
      <c r="B129" s="4" t="s">
        <v>234</v>
      </c>
      <c r="C129" s="4">
        <v>0.0</v>
      </c>
      <c r="D129" s="4">
        <v>1.0</v>
      </c>
      <c r="E129" s="4">
        <v>1.0</v>
      </c>
      <c r="F129" s="4">
        <v>0.0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3" t="s">
        <v>235</v>
      </c>
      <c r="B130" s="3" t="s">
        <v>236</v>
      </c>
      <c r="C130" s="3">
        <v>0.0</v>
      </c>
      <c r="D130" s="3">
        <v>1.0</v>
      </c>
      <c r="E130" s="3">
        <f>SUM(C130:D130)</f>
        <v>1</v>
      </c>
      <c r="F130" s="3">
        <v>0.0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4" t="s">
        <v>237</v>
      </c>
      <c r="B131" s="4" t="s">
        <v>238</v>
      </c>
      <c r="C131" s="4">
        <v>0.0</v>
      </c>
      <c r="D131" s="4">
        <v>1.0</v>
      </c>
      <c r="E131" s="3">
        <f>SUM(C131+D131)</f>
        <v>1</v>
      </c>
      <c r="F131" s="4">
        <v>0.0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3" t="s">
        <v>239</v>
      </c>
      <c r="B132" s="3" t="s">
        <v>240</v>
      </c>
      <c r="C132" s="3">
        <v>0.0</v>
      </c>
      <c r="D132" s="3">
        <v>1.0</v>
      </c>
      <c r="E132" s="3">
        <f t="shared" ref="E132:E133" si="25">SUM(C132:D132)</f>
        <v>1</v>
      </c>
      <c r="F132" s="3">
        <v>0.0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4" t="s">
        <v>241</v>
      </c>
      <c r="B133" s="4" t="s">
        <v>242</v>
      </c>
      <c r="C133" s="4">
        <v>0.0</v>
      </c>
      <c r="D133" s="4">
        <v>1.0</v>
      </c>
      <c r="E133" s="3">
        <f t="shared" si="25"/>
        <v>1</v>
      </c>
      <c r="F133" s="4">
        <v>0.0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4" t="s">
        <v>71</v>
      </c>
      <c r="B134" s="4" t="s">
        <v>243</v>
      </c>
      <c r="C134" s="4">
        <v>0.0</v>
      </c>
      <c r="D134" s="4">
        <v>1.0</v>
      </c>
      <c r="E134" s="4">
        <v>1.0</v>
      </c>
      <c r="F134" s="4">
        <v>0.0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4" t="s">
        <v>244</v>
      </c>
      <c r="B135" s="4" t="s">
        <v>245</v>
      </c>
      <c r="C135" s="4">
        <v>0.0</v>
      </c>
      <c r="D135" s="4">
        <v>1.0</v>
      </c>
      <c r="E135" s="3">
        <f>SUM(C135+D135)</f>
        <v>1</v>
      </c>
      <c r="F135" s="4">
        <v>0.0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3" t="s">
        <v>108</v>
      </c>
      <c r="B136" s="3" t="s">
        <v>246</v>
      </c>
      <c r="C136" s="3">
        <v>0.0</v>
      </c>
      <c r="D136" s="3">
        <v>1.0</v>
      </c>
      <c r="E136" s="3">
        <f t="shared" ref="E136:E137" si="26">SUM(C136:D136)</f>
        <v>1</v>
      </c>
      <c r="F136" s="3">
        <v>0.0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3" t="s">
        <v>247</v>
      </c>
      <c r="B137" s="3" t="s">
        <v>248</v>
      </c>
      <c r="C137" s="3">
        <v>0.0</v>
      </c>
      <c r="D137" s="3">
        <v>1.0</v>
      </c>
      <c r="E137" s="3">
        <f t="shared" si="26"/>
        <v>1</v>
      </c>
      <c r="F137" s="3">
        <v>0.0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4" t="s">
        <v>249</v>
      </c>
      <c r="B138" s="4" t="s">
        <v>250</v>
      </c>
      <c r="C138" s="4">
        <v>0.0</v>
      </c>
      <c r="D138" s="4">
        <v>1.0</v>
      </c>
      <c r="E138" s="4">
        <v>1.0</v>
      </c>
      <c r="F138" s="4">
        <v>0.0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3" t="s">
        <v>251</v>
      </c>
      <c r="B139" s="3" t="s">
        <v>252</v>
      </c>
      <c r="C139" s="3">
        <v>0.0</v>
      </c>
      <c r="D139" s="3">
        <v>1.0</v>
      </c>
      <c r="E139" s="3">
        <f t="shared" ref="E139:E141" si="27">SUM(C139:D139)</f>
        <v>1</v>
      </c>
      <c r="F139" s="3">
        <v>0.0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3" t="s">
        <v>253</v>
      </c>
      <c r="B140" s="3" t="s">
        <v>254</v>
      </c>
      <c r="C140" s="3">
        <v>0.0</v>
      </c>
      <c r="D140" s="3">
        <v>1.0</v>
      </c>
      <c r="E140" s="3">
        <f t="shared" si="27"/>
        <v>1</v>
      </c>
      <c r="F140" s="3">
        <v>0.0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3" t="s">
        <v>255</v>
      </c>
      <c r="B141" s="3" t="s">
        <v>256</v>
      </c>
      <c r="C141" s="3">
        <v>0.0</v>
      </c>
      <c r="D141" s="3">
        <v>1.0</v>
      </c>
      <c r="E141" s="3">
        <f t="shared" si="27"/>
        <v>1</v>
      </c>
      <c r="F141" s="3">
        <v>0.0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4" t="s">
        <v>257</v>
      </c>
      <c r="B142" s="4" t="s">
        <v>258</v>
      </c>
      <c r="C142" s="4">
        <v>0.0</v>
      </c>
      <c r="D142" s="4">
        <v>1.0</v>
      </c>
      <c r="E142" s="4">
        <v>1.0</v>
      </c>
      <c r="F142" s="4">
        <v>0.0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4" t="s">
        <v>259</v>
      </c>
      <c r="B143" s="4" t="s">
        <v>260</v>
      </c>
      <c r="C143" s="4">
        <v>0.0</v>
      </c>
      <c r="D143" s="4">
        <v>1.0</v>
      </c>
      <c r="E143" s="4">
        <v>1.0</v>
      </c>
      <c r="F143" s="4">
        <v>0.0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4" t="s">
        <v>235</v>
      </c>
      <c r="B144" s="4" t="s">
        <v>261</v>
      </c>
      <c r="C144" s="4">
        <v>0.0</v>
      </c>
      <c r="D144" s="4">
        <v>1.0</v>
      </c>
      <c r="E144" s="3">
        <f>SUM(C144:D144)</f>
        <v>1</v>
      </c>
      <c r="F144" s="4">
        <v>0.0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4" t="s">
        <v>262</v>
      </c>
      <c r="B145" s="4" t="s">
        <v>263</v>
      </c>
      <c r="C145" s="4">
        <v>0.0</v>
      </c>
      <c r="D145" s="4">
        <v>1.0</v>
      </c>
      <c r="E145" s="4">
        <v>1.0</v>
      </c>
      <c r="F145" s="4">
        <v>0.0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3" t="s">
        <v>257</v>
      </c>
      <c r="B146" s="3" t="s">
        <v>264</v>
      </c>
      <c r="C146" s="3">
        <v>0.0</v>
      </c>
      <c r="D146" s="3">
        <v>1.0</v>
      </c>
      <c r="E146" s="3">
        <f t="shared" ref="E146:E150" si="28">SUM(C146:D146)</f>
        <v>1</v>
      </c>
      <c r="F146" s="3">
        <v>0.0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3" t="s">
        <v>10</v>
      </c>
      <c r="B147" s="3" t="s">
        <v>265</v>
      </c>
      <c r="C147" s="3">
        <v>0.0</v>
      </c>
      <c r="D147" s="3">
        <v>1.0</v>
      </c>
      <c r="E147" s="3">
        <f t="shared" si="28"/>
        <v>1</v>
      </c>
      <c r="F147" s="3">
        <v>0.0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3" t="s">
        <v>266</v>
      </c>
      <c r="B148" s="3" t="s">
        <v>267</v>
      </c>
      <c r="C148" s="3">
        <v>0.0</v>
      </c>
      <c r="D148" s="3">
        <v>1.0</v>
      </c>
      <c r="E148" s="3">
        <f t="shared" si="28"/>
        <v>1</v>
      </c>
      <c r="F148" s="3">
        <v>0.0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3" t="s">
        <v>268</v>
      </c>
      <c r="B149" s="3" t="s">
        <v>269</v>
      </c>
      <c r="C149" s="3">
        <v>0.0</v>
      </c>
      <c r="D149" s="3">
        <v>1.0</v>
      </c>
      <c r="E149" s="3">
        <f t="shared" si="28"/>
        <v>1</v>
      </c>
      <c r="F149" s="3">
        <v>0.0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4" t="s">
        <v>270</v>
      </c>
      <c r="B150" s="4" t="s">
        <v>148</v>
      </c>
      <c r="C150" s="4">
        <v>0.0</v>
      </c>
      <c r="D150" s="4">
        <v>1.0</v>
      </c>
      <c r="E150" s="3">
        <f t="shared" si="28"/>
        <v>1</v>
      </c>
      <c r="F150" s="4">
        <v>0.0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4" t="s">
        <v>18</v>
      </c>
      <c r="B151" s="4" t="s">
        <v>271</v>
      </c>
      <c r="C151" s="4">
        <v>0.0</v>
      </c>
      <c r="D151" s="4">
        <v>1.0</v>
      </c>
      <c r="E151" s="3">
        <f>SUM(C151+D151)</f>
        <v>1</v>
      </c>
      <c r="F151" s="4">
        <v>0.0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4" t="s">
        <v>272</v>
      </c>
      <c r="B152" s="4" t="s">
        <v>273</v>
      </c>
      <c r="C152" s="4">
        <v>0.0</v>
      </c>
      <c r="D152" s="4">
        <v>1.0</v>
      </c>
      <c r="E152" s="3">
        <f>SUM(C152:D152)</f>
        <v>1</v>
      </c>
      <c r="F152" s="4">
        <v>0.0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3" t="s">
        <v>274</v>
      </c>
      <c r="B153" s="3" t="s">
        <v>275</v>
      </c>
      <c r="C153" s="3">
        <v>0.0</v>
      </c>
      <c r="D153" s="3">
        <v>0.0</v>
      </c>
      <c r="E153" s="3">
        <v>0.0</v>
      </c>
      <c r="F153" s="3">
        <f>16+5</f>
        <v>21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3" t="s">
        <v>276</v>
      </c>
      <c r="B154" s="3" t="s">
        <v>277</v>
      </c>
      <c r="C154" s="3">
        <v>0.0</v>
      </c>
      <c r="D154" s="3">
        <v>0.0</v>
      </c>
      <c r="E154" s="3">
        <f t="shared" ref="E154:E156" si="29">SUM(C154:D154)</f>
        <v>0</v>
      </c>
      <c r="F154" s="3">
        <f>2+7+5+4</f>
        <v>18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3" t="s">
        <v>6</v>
      </c>
      <c r="B155" s="3" t="s">
        <v>278</v>
      </c>
      <c r="C155" s="3">
        <v>0.0</v>
      </c>
      <c r="D155" s="3">
        <v>0.0</v>
      </c>
      <c r="E155" s="3">
        <f t="shared" si="29"/>
        <v>0</v>
      </c>
      <c r="F155" s="3">
        <v>12.0</v>
      </c>
      <c r="G155" s="2"/>
      <c r="H155" s="3" t="s">
        <v>279</v>
      </c>
      <c r="I155" s="3">
        <f>2+2+2+2+2</f>
        <v>10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3" t="s">
        <v>10</v>
      </c>
      <c r="B156" s="3" t="s">
        <v>280</v>
      </c>
      <c r="C156" s="3">
        <v>0.0</v>
      </c>
      <c r="D156" s="3">
        <v>0.0</v>
      </c>
      <c r="E156" s="3">
        <f t="shared" si="29"/>
        <v>0</v>
      </c>
      <c r="F156" s="3">
        <v>10.0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3" t="s">
        <v>281</v>
      </c>
      <c r="B157" s="3" t="s">
        <v>282</v>
      </c>
      <c r="C157" s="3">
        <v>0.0</v>
      </c>
      <c r="D157" s="3">
        <v>0.0</v>
      </c>
      <c r="E157" s="3">
        <v>0.0</v>
      </c>
      <c r="F157" s="3">
        <f>7+2</f>
        <v>9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3" t="s">
        <v>283</v>
      </c>
      <c r="B158" s="3" t="s">
        <v>284</v>
      </c>
      <c r="C158" s="3">
        <v>0.0</v>
      </c>
      <c r="D158" s="3">
        <v>0.0</v>
      </c>
      <c r="E158" s="3">
        <f>SUM(C158:D158)</f>
        <v>0</v>
      </c>
      <c r="F158" s="3">
        <f>2+5</f>
        <v>7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4" t="s">
        <v>71</v>
      </c>
      <c r="B159" s="4" t="s">
        <v>285</v>
      </c>
      <c r="C159" s="4">
        <v>0.0</v>
      </c>
      <c r="D159" s="4">
        <v>0.0</v>
      </c>
      <c r="E159" s="4">
        <v>0.0</v>
      </c>
      <c r="F159" s="3">
        <f>6</f>
        <v>6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3" t="s">
        <v>286</v>
      </c>
      <c r="B160" s="3" t="s">
        <v>287</v>
      </c>
      <c r="C160" s="3">
        <v>0.0</v>
      </c>
      <c r="D160" s="3">
        <v>0.0</v>
      </c>
      <c r="E160" s="3">
        <f>SUM(C160:D160)</f>
        <v>0</v>
      </c>
      <c r="F160" s="3">
        <f t="shared" ref="F160:F161" si="30">5</f>
        <v>5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3" t="s">
        <v>10</v>
      </c>
      <c r="B161" s="3" t="s">
        <v>288</v>
      </c>
      <c r="C161" s="3">
        <v>0.0</v>
      </c>
      <c r="D161" s="3">
        <v>0.0</v>
      </c>
      <c r="E161" s="3">
        <v>0.0</v>
      </c>
      <c r="F161" s="3">
        <f t="shared" si="30"/>
        <v>5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4" t="s">
        <v>289</v>
      </c>
      <c r="B162" s="4" t="s">
        <v>290</v>
      </c>
      <c r="C162" s="4">
        <v>0.0</v>
      </c>
      <c r="D162" s="4">
        <v>0.0</v>
      </c>
      <c r="E162" s="4">
        <v>0.0</v>
      </c>
      <c r="F162" s="3">
        <f>5</f>
        <v>5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3" t="s">
        <v>291</v>
      </c>
      <c r="B163" s="3" t="s">
        <v>292</v>
      </c>
      <c r="C163" s="3">
        <v>0.0</v>
      </c>
      <c r="D163" s="3">
        <v>0.0</v>
      </c>
      <c r="E163" s="3">
        <f t="shared" ref="E163:E164" si="31">SUM(C163:D163)</f>
        <v>0</v>
      </c>
      <c r="F163" s="3">
        <f>5</f>
        <v>5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3" t="s">
        <v>293</v>
      </c>
      <c r="B164" s="3" t="s">
        <v>294</v>
      </c>
      <c r="C164" s="3">
        <v>0.0</v>
      </c>
      <c r="D164" s="3">
        <v>0.0</v>
      </c>
      <c r="E164" s="3">
        <f t="shared" si="31"/>
        <v>0</v>
      </c>
      <c r="F164" s="3">
        <f>2+2</f>
        <v>4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4" t="s">
        <v>295</v>
      </c>
      <c r="B165" s="4" t="s">
        <v>296</v>
      </c>
      <c r="C165" s="4">
        <v>0.0</v>
      </c>
      <c r="D165" s="4">
        <v>0.0</v>
      </c>
      <c r="E165" s="4">
        <v>0.0</v>
      </c>
      <c r="F165" s="3">
        <f>4</f>
        <v>4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3" t="s">
        <v>297</v>
      </c>
      <c r="B166" s="3" t="s">
        <v>298</v>
      </c>
      <c r="C166" s="3">
        <v>0.0</v>
      </c>
      <c r="D166" s="3">
        <v>0.0</v>
      </c>
      <c r="E166" s="3">
        <f>SUM(C166:D166)</f>
        <v>0</v>
      </c>
      <c r="F166" s="3">
        <v>4.0</v>
      </c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4" t="s">
        <v>299</v>
      </c>
      <c r="B167" s="4" t="s">
        <v>300</v>
      </c>
      <c r="C167" s="4">
        <v>0.0</v>
      </c>
      <c r="D167" s="4">
        <v>0.0</v>
      </c>
      <c r="E167" s="4">
        <v>0.0</v>
      </c>
      <c r="F167" s="3">
        <f>2</f>
        <v>2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3" t="s">
        <v>301</v>
      </c>
      <c r="B168" s="3" t="s">
        <v>302</v>
      </c>
      <c r="C168" s="3">
        <v>0.0</v>
      </c>
      <c r="D168" s="3">
        <v>0.0</v>
      </c>
      <c r="E168" s="3">
        <f>SUM(C168:D168)</f>
        <v>0</v>
      </c>
      <c r="F168" s="3">
        <v>2.0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3" t="s">
        <v>303</v>
      </c>
      <c r="B169" s="3" t="s">
        <v>304</v>
      </c>
      <c r="C169" s="3">
        <v>0.0</v>
      </c>
      <c r="D169" s="3">
        <v>0.0</v>
      </c>
      <c r="E169" s="3">
        <v>0.0</v>
      </c>
      <c r="F169" s="3">
        <f t="shared" ref="F169:F170" si="32">2</f>
        <v>2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3" t="s">
        <v>58</v>
      </c>
      <c r="B170" s="3" t="s">
        <v>305</v>
      </c>
      <c r="C170" s="3">
        <v>0.0</v>
      </c>
      <c r="D170" s="3">
        <v>0.0</v>
      </c>
      <c r="E170" s="3">
        <f>SUM(C170:D170)</f>
        <v>0</v>
      </c>
      <c r="F170" s="3">
        <f t="shared" si="32"/>
        <v>2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4" t="s">
        <v>306</v>
      </c>
      <c r="B171" s="4" t="s">
        <v>307</v>
      </c>
      <c r="C171" s="4">
        <v>0.0</v>
      </c>
      <c r="D171" s="4">
        <v>0.0</v>
      </c>
      <c r="E171" s="4">
        <v>0.0</v>
      </c>
      <c r="F171" s="3">
        <f t="shared" ref="F171:F173" si="33">2</f>
        <v>2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4" t="s">
        <v>308</v>
      </c>
      <c r="B172" s="4" t="s">
        <v>309</v>
      </c>
      <c r="C172" s="4">
        <v>0.0</v>
      </c>
      <c r="D172" s="4">
        <v>0.0</v>
      </c>
      <c r="E172" s="4">
        <v>0.0</v>
      </c>
      <c r="F172" s="3">
        <f t="shared" si="33"/>
        <v>2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4" t="s">
        <v>310</v>
      </c>
      <c r="B173" s="4" t="s">
        <v>311</v>
      </c>
      <c r="C173" s="4">
        <v>0.0</v>
      </c>
      <c r="D173" s="4">
        <v>0.0</v>
      </c>
      <c r="E173" s="4">
        <v>0.0</v>
      </c>
      <c r="F173" s="3">
        <f t="shared" si="33"/>
        <v>2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3" t="s">
        <v>312</v>
      </c>
      <c r="B174" s="3" t="s">
        <v>313</v>
      </c>
      <c r="C174" s="3">
        <v>0.0</v>
      </c>
      <c r="D174" s="3">
        <v>0.0</v>
      </c>
      <c r="E174" s="3">
        <f t="shared" ref="E174:E175" si="34">SUM(C174:D174)</f>
        <v>0</v>
      </c>
      <c r="F174" s="3">
        <v>2.0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3" t="s">
        <v>237</v>
      </c>
      <c r="B175" s="3" t="s">
        <v>314</v>
      </c>
      <c r="C175" s="3">
        <v>0.0</v>
      </c>
      <c r="D175" s="3">
        <v>0.0</v>
      </c>
      <c r="E175" s="3">
        <f t="shared" si="34"/>
        <v>0</v>
      </c>
      <c r="F175" s="3">
        <v>2.0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3" t="s">
        <v>62</v>
      </c>
      <c r="B176" s="3" t="s">
        <v>315</v>
      </c>
      <c r="C176" s="3">
        <v>0.0</v>
      </c>
      <c r="D176" s="3">
        <v>0.0</v>
      </c>
      <c r="E176" s="3">
        <v>0.0</v>
      </c>
      <c r="F176" s="3">
        <f t="shared" ref="F176:F178" si="35">2</f>
        <v>2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3" t="s">
        <v>6</v>
      </c>
      <c r="B177" s="3" t="s">
        <v>316</v>
      </c>
      <c r="C177" s="3">
        <v>0.0</v>
      </c>
      <c r="D177" s="3">
        <v>0.0</v>
      </c>
      <c r="E177" s="3">
        <f t="shared" ref="E177:E178" si="36">SUM(C177:D177)</f>
        <v>0</v>
      </c>
      <c r="F177" s="3">
        <f t="shared" si="35"/>
        <v>2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3" t="s">
        <v>317</v>
      </c>
      <c r="B178" s="3" t="s">
        <v>318</v>
      </c>
      <c r="C178" s="3">
        <v>0.0</v>
      </c>
      <c r="D178" s="3">
        <v>0.0</v>
      </c>
      <c r="E178" s="3">
        <f t="shared" si="36"/>
        <v>0</v>
      </c>
      <c r="F178" s="3">
        <f t="shared" si="35"/>
        <v>2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4" t="s">
        <v>319</v>
      </c>
      <c r="B179" s="4" t="s">
        <v>320</v>
      </c>
      <c r="C179" s="4">
        <v>0.0</v>
      </c>
      <c r="D179" s="4">
        <v>0.0</v>
      </c>
      <c r="E179" s="4">
        <v>0.0</v>
      </c>
      <c r="F179" s="3">
        <f t="shared" ref="F179:F181" si="37">2</f>
        <v>2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4" t="s">
        <v>321</v>
      </c>
      <c r="B180" s="4" t="s">
        <v>322</v>
      </c>
      <c r="C180" s="4">
        <v>0.0</v>
      </c>
      <c r="D180" s="4">
        <v>0.0</v>
      </c>
      <c r="E180" s="4">
        <v>0.0</v>
      </c>
      <c r="F180" s="3">
        <f t="shared" si="37"/>
        <v>2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4" t="s">
        <v>323</v>
      </c>
      <c r="B181" s="4" t="s">
        <v>324</v>
      </c>
      <c r="C181" s="4">
        <v>0.0</v>
      </c>
      <c r="D181" s="4">
        <v>0.0</v>
      </c>
      <c r="E181" s="4">
        <v>0.0</v>
      </c>
      <c r="F181" s="3">
        <f t="shared" si="37"/>
        <v>2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3" t="s">
        <v>31</v>
      </c>
      <c r="B182" s="3" t="s">
        <v>325</v>
      </c>
      <c r="C182" s="3">
        <v>0.0</v>
      </c>
      <c r="D182" s="3">
        <v>0.0</v>
      </c>
      <c r="E182" s="3">
        <v>0.0</v>
      </c>
      <c r="F182" s="3">
        <f>2</f>
        <v>2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4" t="s">
        <v>326</v>
      </c>
      <c r="B183" s="4" t="s">
        <v>327</v>
      </c>
      <c r="C183" s="4">
        <v>0.0</v>
      </c>
      <c r="D183" s="4">
        <v>0.0</v>
      </c>
      <c r="E183" s="4">
        <v>0.0</v>
      </c>
      <c r="F183" s="3">
        <f>2</f>
        <v>2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3" t="s">
        <v>6</v>
      </c>
      <c r="B184" s="3" t="s">
        <v>328</v>
      </c>
      <c r="C184" s="3">
        <v>0.0</v>
      </c>
      <c r="D184" s="3">
        <v>0.0</v>
      </c>
      <c r="E184" s="3">
        <f>SUM(C184:D184)</f>
        <v>0</v>
      </c>
      <c r="F184" s="3">
        <f>2</f>
        <v>2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4" t="s">
        <v>257</v>
      </c>
      <c r="B185" s="4" t="s">
        <v>329</v>
      </c>
      <c r="C185" s="4">
        <v>0.0</v>
      </c>
      <c r="D185" s="4">
        <v>0.0</v>
      </c>
      <c r="E185" s="4">
        <v>0.0</v>
      </c>
      <c r="F185" s="3">
        <f>2</f>
        <v>2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3" t="s">
        <v>291</v>
      </c>
      <c r="B186" s="3" t="s">
        <v>330</v>
      </c>
      <c r="C186" s="3">
        <v>0.0</v>
      </c>
      <c r="D186" s="3">
        <v>0.0</v>
      </c>
      <c r="E186" s="3">
        <f>SUM(C186:D186)</f>
        <v>0</v>
      </c>
      <c r="F186" s="3">
        <f>2</f>
        <v>2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3"/>
      <c r="B187" s="3"/>
      <c r="C187" s="3"/>
      <c r="D187" s="3"/>
      <c r="E187" s="3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3"/>
      <c r="B188" s="3"/>
      <c r="C188" s="3"/>
      <c r="D188" s="3"/>
      <c r="E188" s="3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3"/>
      <c r="B189" s="3"/>
      <c r="C189" s="3"/>
      <c r="D189" s="3"/>
      <c r="E189" s="3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3"/>
      <c r="B190" s="3"/>
      <c r="C190" s="3"/>
      <c r="D190" s="3"/>
      <c r="E190" s="3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3"/>
      <c r="B191" s="3"/>
      <c r="C191" s="3"/>
      <c r="D191" s="3"/>
      <c r="E191" s="3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3"/>
      <c r="B192" s="3"/>
      <c r="C192" s="3"/>
      <c r="D192" s="3"/>
      <c r="E192" s="3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3"/>
      <c r="B193" s="3"/>
      <c r="C193" s="3"/>
      <c r="D193" s="3"/>
      <c r="E193" s="3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3"/>
      <c r="B194" s="3"/>
      <c r="C194" s="3"/>
      <c r="D194" s="3"/>
      <c r="E194" s="3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3"/>
      <c r="B195" s="3"/>
      <c r="C195" s="3"/>
      <c r="D195" s="3"/>
      <c r="E195" s="3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3"/>
      <c r="B196" s="3"/>
      <c r="C196" s="3"/>
      <c r="D196" s="3"/>
      <c r="E196" s="3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3"/>
      <c r="B197" s="3"/>
      <c r="C197" s="3"/>
      <c r="D197" s="3"/>
      <c r="E197" s="3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3"/>
      <c r="B198" s="3"/>
      <c r="C198" s="3"/>
      <c r="D198" s="3"/>
      <c r="E198" s="3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3"/>
      <c r="B199" s="3"/>
      <c r="C199" s="3"/>
      <c r="D199" s="3"/>
      <c r="E199" s="3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3"/>
      <c r="B200" s="3"/>
      <c r="C200" s="3"/>
      <c r="D200" s="3"/>
      <c r="E200" s="3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3"/>
      <c r="B201" s="3"/>
      <c r="C201" s="3"/>
      <c r="D201" s="3"/>
      <c r="E201" s="3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3"/>
      <c r="B202" s="3"/>
      <c r="C202" s="3"/>
      <c r="D202" s="3"/>
      <c r="E202" s="3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3"/>
      <c r="B203" s="3"/>
      <c r="C203" s="3"/>
      <c r="D203" s="3"/>
      <c r="E203" s="3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3"/>
      <c r="B204" s="3"/>
      <c r="C204" s="3"/>
      <c r="D204" s="3"/>
      <c r="E204" s="3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3"/>
      <c r="B205" s="3"/>
      <c r="C205" s="3"/>
      <c r="D205" s="3"/>
      <c r="E205" s="3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3"/>
      <c r="B206" s="3"/>
      <c r="C206" s="3"/>
      <c r="D206" s="3"/>
      <c r="E206" s="3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3"/>
      <c r="B207" s="3"/>
      <c r="C207" s="3"/>
      <c r="D207" s="3"/>
      <c r="E207" s="3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3"/>
      <c r="B208" s="3"/>
      <c r="C208" s="3"/>
      <c r="D208" s="3"/>
      <c r="E208" s="3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3"/>
      <c r="B209" s="3"/>
      <c r="C209" s="3"/>
      <c r="D209" s="3"/>
      <c r="E209" s="3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3"/>
      <c r="B210" s="3"/>
      <c r="C210" s="3"/>
      <c r="D210" s="3"/>
      <c r="E210" s="3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3"/>
      <c r="B211" s="3"/>
      <c r="C211" s="3"/>
      <c r="D211" s="3"/>
      <c r="E211" s="3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3"/>
      <c r="B212" s="3"/>
      <c r="C212" s="3"/>
      <c r="D212" s="3"/>
      <c r="E212" s="3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3"/>
      <c r="B213" s="3"/>
      <c r="C213" s="3"/>
      <c r="D213" s="3"/>
      <c r="E213" s="3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3"/>
      <c r="B214" s="3"/>
      <c r="C214" s="3"/>
      <c r="D214" s="3"/>
      <c r="E214" s="3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3"/>
      <c r="B215" s="3"/>
      <c r="C215" s="3"/>
      <c r="D215" s="3"/>
      <c r="E215" s="3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3"/>
      <c r="B216" s="3"/>
      <c r="C216" s="3"/>
      <c r="D216" s="3"/>
      <c r="E216" s="3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3"/>
      <c r="B217" s="3"/>
      <c r="C217" s="3"/>
      <c r="D217" s="3"/>
      <c r="E217" s="3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3"/>
      <c r="B218" s="3"/>
      <c r="C218" s="3"/>
      <c r="D218" s="3"/>
      <c r="E218" s="3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3"/>
      <c r="B219" s="3"/>
      <c r="C219" s="3"/>
      <c r="D219" s="3"/>
      <c r="E219" s="3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3"/>
      <c r="B220" s="3"/>
      <c r="C220" s="3"/>
      <c r="D220" s="3"/>
      <c r="E220" s="3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3"/>
      <c r="B221" s="3"/>
      <c r="C221" s="3"/>
      <c r="D221" s="3"/>
      <c r="E221" s="3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3"/>
      <c r="B222" s="3"/>
      <c r="C222" s="3"/>
      <c r="D222" s="3"/>
      <c r="E222" s="3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3"/>
      <c r="B223" s="3"/>
      <c r="C223" s="3"/>
      <c r="D223" s="3"/>
      <c r="E223" s="3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3"/>
      <c r="B224" s="3"/>
      <c r="C224" s="3"/>
      <c r="D224" s="3"/>
      <c r="E224" s="3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3"/>
      <c r="B225" s="3"/>
      <c r="C225" s="3"/>
      <c r="D225" s="3"/>
      <c r="E225" s="3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3"/>
      <c r="B226" s="3"/>
      <c r="C226" s="3"/>
      <c r="D226" s="3"/>
      <c r="E226" s="3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3"/>
      <c r="B227" s="3"/>
      <c r="C227" s="3"/>
      <c r="D227" s="3"/>
      <c r="E227" s="3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3"/>
      <c r="B228" s="3"/>
      <c r="C228" s="3"/>
      <c r="D228" s="3"/>
      <c r="E228" s="3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3"/>
      <c r="B229" s="3"/>
      <c r="C229" s="3"/>
      <c r="D229" s="3"/>
      <c r="E229" s="3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3"/>
      <c r="B230" s="3"/>
      <c r="C230" s="3"/>
      <c r="D230" s="3"/>
      <c r="E230" s="3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3"/>
      <c r="B231" s="3"/>
      <c r="C231" s="3"/>
      <c r="D231" s="3"/>
      <c r="E231" s="3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3"/>
      <c r="B232" s="3"/>
      <c r="C232" s="3"/>
      <c r="D232" s="3"/>
      <c r="E232" s="3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3"/>
      <c r="B233" s="3"/>
      <c r="C233" s="3"/>
      <c r="D233" s="3"/>
      <c r="E233" s="3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3"/>
      <c r="B234" s="3"/>
      <c r="C234" s="3"/>
      <c r="D234" s="3"/>
      <c r="E234" s="3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3"/>
      <c r="B235" s="3"/>
      <c r="C235" s="3"/>
      <c r="D235" s="3"/>
      <c r="E235" s="3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3"/>
      <c r="B236" s="3"/>
      <c r="C236" s="3"/>
      <c r="D236" s="3"/>
      <c r="E236" s="3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3"/>
      <c r="B237" s="3"/>
      <c r="C237" s="3"/>
      <c r="D237" s="3"/>
      <c r="E237" s="3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3"/>
      <c r="B238" s="3"/>
      <c r="C238" s="3"/>
      <c r="D238" s="3"/>
      <c r="E238" s="3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3"/>
      <c r="B239" s="3"/>
      <c r="C239" s="3"/>
      <c r="D239" s="3"/>
      <c r="E239" s="3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3"/>
      <c r="B240" s="3"/>
      <c r="C240" s="3"/>
      <c r="D240" s="3"/>
      <c r="E240" s="3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3"/>
      <c r="B241" s="3"/>
      <c r="C241" s="3"/>
      <c r="D241" s="3"/>
      <c r="E241" s="3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3"/>
      <c r="B242" s="3"/>
      <c r="C242" s="3"/>
      <c r="D242" s="3"/>
      <c r="E242" s="3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3"/>
      <c r="B243" s="3"/>
      <c r="C243" s="3"/>
      <c r="D243" s="3"/>
      <c r="E243" s="3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3"/>
      <c r="B244" s="3"/>
      <c r="C244" s="3"/>
      <c r="D244" s="3"/>
      <c r="E244" s="3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3"/>
      <c r="B245" s="3"/>
      <c r="C245" s="3"/>
      <c r="D245" s="3"/>
      <c r="E245" s="3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3"/>
      <c r="B246" s="3"/>
      <c r="C246" s="3"/>
      <c r="D246" s="3"/>
      <c r="E246" s="3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3"/>
      <c r="B247" s="3"/>
      <c r="C247" s="3"/>
      <c r="D247" s="3"/>
      <c r="E247" s="3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3"/>
      <c r="B248" s="3"/>
      <c r="C248" s="3"/>
      <c r="D248" s="3"/>
      <c r="E248" s="3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3"/>
      <c r="B249" s="3"/>
      <c r="C249" s="3"/>
      <c r="D249" s="3"/>
      <c r="E249" s="3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3"/>
      <c r="B250" s="3"/>
      <c r="C250" s="3"/>
      <c r="D250" s="3"/>
      <c r="E250" s="3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3"/>
      <c r="B251" s="3"/>
      <c r="C251" s="3"/>
      <c r="D251" s="3"/>
      <c r="E251" s="3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3"/>
      <c r="B252" s="3"/>
      <c r="C252" s="3"/>
      <c r="D252" s="3"/>
      <c r="E252" s="3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3"/>
      <c r="B253" s="3"/>
      <c r="C253" s="3"/>
      <c r="D253" s="3"/>
      <c r="E253" s="3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3"/>
      <c r="B254" s="3"/>
      <c r="C254" s="3"/>
      <c r="D254" s="3"/>
      <c r="E254" s="3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3"/>
      <c r="B255" s="3"/>
      <c r="C255" s="3"/>
      <c r="D255" s="3"/>
      <c r="E255" s="3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3"/>
      <c r="B256" s="3"/>
      <c r="C256" s="3"/>
      <c r="D256" s="3"/>
      <c r="E256" s="3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3"/>
      <c r="B257" s="3"/>
      <c r="C257" s="3"/>
      <c r="D257" s="3"/>
      <c r="E257" s="3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3"/>
      <c r="B258" s="3"/>
      <c r="C258" s="3"/>
      <c r="D258" s="3"/>
      <c r="E258" s="3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3"/>
      <c r="B259" s="3"/>
      <c r="C259" s="3"/>
      <c r="D259" s="3"/>
      <c r="E259" s="3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3"/>
      <c r="B260" s="3"/>
      <c r="C260" s="3"/>
      <c r="D260" s="3"/>
      <c r="E260" s="3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3"/>
      <c r="B261" s="3"/>
      <c r="C261" s="3"/>
      <c r="D261" s="3"/>
      <c r="E261" s="3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3"/>
      <c r="B262" s="3"/>
      <c r="C262" s="3"/>
      <c r="D262" s="3"/>
      <c r="E262" s="3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3"/>
      <c r="B263" s="3"/>
      <c r="C263" s="3"/>
      <c r="D263" s="3"/>
      <c r="E263" s="3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3"/>
      <c r="B264" s="3"/>
      <c r="C264" s="3"/>
      <c r="D264" s="3"/>
      <c r="E264" s="3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3"/>
      <c r="B265" s="3"/>
      <c r="C265" s="3"/>
      <c r="D265" s="3"/>
      <c r="E265" s="3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3"/>
      <c r="B266" s="3"/>
      <c r="C266" s="3"/>
      <c r="D266" s="3"/>
      <c r="E266" s="3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3"/>
      <c r="B267" s="3"/>
      <c r="C267" s="3"/>
      <c r="D267" s="3"/>
      <c r="E267" s="3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3"/>
      <c r="B268" s="3"/>
      <c r="C268" s="3"/>
      <c r="D268" s="3"/>
      <c r="E268" s="3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3"/>
      <c r="B269" s="3"/>
      <c r="C269" s="3"/>
      <c r="D269" s="3"/>
      <c r="E269" s="3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3"/>
      <c r="B270" s="3"/>
      <c r="C270" s="3"/>
      <c r="D270" s="3"/>
      <c r="E270" s="3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3"/>
      <c r="B271" s="3"/>
      <c r="C271" s="3"/>
      <c r="D271" s="3"/>
      <c r="E271" s="3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3"/>
      <c r="B272" s="3"/>
      <c r="C272" s="3"/>
      <c r="D272" s="3"/>
      <c r="E272" s="3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3"/>
      <c r="B273" s="3"/>
      <c r="C273" s="3"/>
      <c r="D273" s="3"/>
      <c r="E273" s="3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3"/>
      <c r="B274" s="3"/>
      <c r="C274" s="3"/>
      <c r="D274" s="3"/>
      <c r="E274" s="3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3"/>
      <c r="B275" s="3"/>
      <c r="C275" s="3"/>
      <c r="D275" s="3"/>
      <c r="E275" s="3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3"/>
      <c r="B276" s="3"/>
      <c r="C276" s="3"/>
      <c r="D276" s="3"/>
      <c r="E276" s="3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3"/>
      <c r="B277" s="3"/>
      <c r="C277" s="3"/>
      <c r="D277" s="3"/>
      <c r="E277" s="3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3"/>
      <c r="B278" s="3"/>
      <c r="C278" s="3"/>
      <c r="D278" s="3"/>
      <c r="E278" s="3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3"/>
      <c r="B279" s="3"/>
      <c r="C279" s="3"/>
      <c r="D279" s="3"/>
      <c r="E279" s="3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3"/>
      <c r="B280" s="3"/>
      <c r="C280" s="3"/>
      <c r="D280" s="3"/>
      <c r="E280" s="3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3"/>
      <c r="B281" s="3"/>
      <c r="C281" s="3"/>
      <c r="D281" s="3"/>
      <c r="E281" s="3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3"/>
      <c r="B282" s="3"/>
      <c r="C282" s="3"/>
      <c r="D282" s="3"/>
      <c r="E282" s="3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3"/>
      <c r="B283" s="3"/>
      <c r="C283" s="3"/>
      <c r="D283" s="3"/>
      <c r="E283" s="3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3"/>
      <c r="B284" s="3"/>
      <c r="C284" s="3"/>
      <c r="D284" s="3"/>
      <c r="E284" s="3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3"/>
      <c r="B285" s="3"/>
      <c r="C285" s="3"/>
      <c r="D285" s="3"/>
      <c r="E285" s="3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3"/>
      <c r="B286" s="3"/>
      <c r="C286" s="3"/>
      <c r="D286" s="3"/>
      <c r="E286" s="3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3"/>
      <c r="B287" s="3"/>
      <c r="C287" s="3"/>
      <c r="D287" s="3"/>
      <c r="E287" s="3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3"/>
      <c r="B288" s="3"/>
      <c r="C288" s="3"/>
      <c r="D288" s="3"/>
      <c r="E288" s="3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3"/>
      <c r="B289" s="3"/>
      <c r="C289" s="3"/>
      <c r="D289" s="3"/>
      <c r="E289" s="3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3"/>
      <c r="B290" s="3"/>
      <c r="C290" s="3"/>
      <c r="D290" s="3"/>
      <c r="E290" s="3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3"/>
      <c r="B291" s="3"/>
      <c r="C291" s="3"/>
      <c r="D291" s="3"/>
      <c r="E291" s="3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3"/>
      <c r="B292" s="3"/>
      <c r="C292" s="3"/>
      <c r="D292" s="3"/>
      <c r="E292" s="3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3"/>
      <c r="B293" s="3"/>
      <c r="C293" s="3"/>
      <c r="D293" s="3"/>
      <c r="E293" s="3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3"/>
      <c r="B294" s="3"/>
      <c r="C294" s="3"/>
      <c r="D294" s="3"/>
      <c r="E294" s="3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3"/>
      <c r="B295" s="3"/>
      <c r="C295" s="3"/>
      <c r="D295" s="3"/>
      <c r="E295" s="3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3"/>
      <c r="B296" s="3"/>
      <c r="C296" s="3"/>
      <c r="D296" s="3"/>
      <c r="E296" s="3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3"/>
      <c r="B297" s="3"/>
      <c r="C297" s="3"/>
      <c r="D297" s="3"/>
      <c r="E297" s="3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3"/>
      <c r="B298" s="3"/>
      <c r="C298" s="3"/>
      <c r="D298" s="3"/>
      <c r="E298" s="3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3"/>
      <c r="B299" s="3"/>
      <c r="C299" s="3"/>
      <c r="D299" s="3"/>
      <c r="E299" s="3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3"/>
      <c r="B300" s="3"/>
      <c r="C300" s="3"/>
      <c r="D300" s="3"/>
      <c r="E300" s="3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3"/>
      <c r="B301" s="3"/>
      <c r="C301" s="3"/>
      <c r="D301" s="3"/>
      <c r="E301" s="3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3"/>
      <c r="B302" s="3"/>
      <c r="C302" s="3"/>
      <c r="D302" s="3"/>
      <c r="E302" s="3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3"/>
      <c r="B303" s="3"/>
      <c r="C303" s="3"/>
      <c r="D303" s="3"/>
      <c r="E303" s="3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3"/>
      <c r="B304" s="3"/>
      <c r="C304" s="3"/>
      <c r="D304" s="3"/>
      <c r="E304" s="3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3"/>
      <c r="B305" s="3"/>
      <c r="C305" s="3"/>
      <c r="D305" s="3"/>
      <c r="E305" s="3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3"/>
      <c r="B306" s="3"/>
      <c r="C306" s="3"/>
      <c r="D306" s="3"/>
      <c r="E306" s="3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3"/>
      <c r="B307" s="3"/>
      <c r="C307" s="3"/>
      <c r="D307" s="3"/>
      <c r="E307" s="3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3"/>
      <c r="B308" s="3"/>
      <c r="C308" s="3"/>
      <c r="D308" s="3"/>
      <c r="E308" s="3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3"/>
      <c r="B309" s="3"/>
      <c r="C309" s="3"/>
      <c r="D309" s="3"/>
      <c r="E309" s="3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3"/>
      <c r="B310" s="3"/>
      <c r="C310" s="3"/>
      <c r="D310" s="3"/>
      <c r="E310" s="3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3"/>
      <c r="B311" s="3"/>
      <c r="C311" s="3"/>
      <c r="D311" s="3"/>
      <c r="E311" s="3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3"/>
      <c r="B312" s="3"/>
      <c r="C312" s="3"/>
      <c r="D312" s="3"/>
      <c r="E312" s="3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3"/>
      <c r="B313" s="3"/>
      <c r="C313" s="3"/>
      <c r="D313" s="3"/>
      <c r="E313" s="3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3"/>
      <c r="B314" s="3"/>
      <c r="C314" s="3"/>
      <c r="D314" s="3"/>
      <c r="E314" s="3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3"/>
      <c r="B315" s="3"/>
      <c r="C315" s="3"/>
      <c r="D315" s="3"/>
      <c r="E315" s="3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3"/>
      <c r="B316" s="3"/>
      <c r="C316" s="3"/>
      <c r="D316" s="3"/>
      <c r="E316" s="3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3"/>
      <c r="B317" s="3"/>
      <c r="C317" s="3"/>
      <c r="D317" s="3"/>
      <c r="E317" s="3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3"/>
      <c r="B318" s="3"/>
      <c r="C318" s="3"/>
      <c r="D318" s="3"/>
      <c r="E318" s="3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3"/>
      <c r="B319" s="3"/>
      <c r="C319" s="3"/>
      <c r="D319" s="3"/>
      <c r="E319" s="3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3"/>
      <c r="B320" s="3"/>
      <c r="C320" s="3"/>
      <c r="D320" s="3"/>
      <c r="E320" s="3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3"/>
      <c r="B321" s="3"/>
      <c r="C321" s="3"/>
      <c r="D321" s="3"/>
      <c r="E321" s="3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3"/>
      <c r="B322" s="3"/>
      <c r="C322" s="3"/>
      <c r="D322" s="3"/>
      <c r="E322" s="3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3"/>
      <c r="B323" s="3"/>
      <c r="C323" s="3"/>
      <c r="D323" s="3"/>
      <c r="E323" s="3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3"/>
      <c r="B324" s="3"/>
      <c r="C324" s="3"/>
      <c r="D324" s="3"/>
      <c r="E324" s="3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3"/>
      <c r="B325" s="3"/>
      <c r="C325" s="3"/>
      <c r="D325" s="3"/>
      <c r="E325" s="3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3"/>
      <c r="B326" s="3"/>
      <c r="C326" s="3"/>
      <c r="D326" s="3"/>
      <c r="E326" s="3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3"/>
      <c r="B327" s="3"/>
      <c r="C327" s="3"/>
      <c r="D327" s="3"/>
      <c r="E327" s="3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3"/>
      <c r="B328" s="3"/>
      <c r="C328" s="3"/>
      <c r="D328" s="3"/>
      <c r="E328" s="3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3"/>
      <c r="B329" s="3"/>
      <c r="C329" s="3"/>
      <c r="D329" s="3"/>
      <c r="E329" s="3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3"/>
      <c r="B330" s="3"/>
      <c r="C330" s="3"/>
      <c r="D330" s="3"/>
      <c r="E330" s="3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3"/>
      <c r="B331" s="3"/>
      <c r="C331" s="3"/>
      <c r="D331" s="3"/>
      <c r="E331" s="3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3"/>
      <c r="B332" s="3"/>
      <c r="C332" s="3"/>
      <c r="D332" s="3"/>
      <c r="E332" s="3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3"/>
      <c r="B333" s="3"/>
      <c r="C333" s="3"/>
      <c r="D333" s="3"/>
      <c r="E333" s="3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3"/>
      <c r="B334" s="3"/>
      <c r="C334" s="3"/>
      <c r="D334" s="3"/>
      <c r="E334" s="3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3"/>
      <c r="B335" s="3"/>
      <c r="C335" s="3"/>
      <c r="D335" s="3"/>
      <c r="E335" s="3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3"/>
      <c r="B336" s="3"/>
      <c r="C336" s="3"/>
      <c r="D336" s="3"/>
      <c r="E336" s="3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3"/>
      <c r="B337" s="3"/>
      <c r="C337" s="3"/>
      <c r="D337" s="3"/>
      <c r="E337" s="3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3"/>
      <c r="B338" s="3"/>
      <c r="C338" s="3"/>
      <c r="D338" s="3"/>
      <c r="E338" s="3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3"/>
      <c r="B339" s="3"/>
      <c r="C339" s="3"/>
      <c r="D339" s="3"/>
      <c r="E339" s="3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3"/>
      <c r="B340" s="3"/>
      <c r="C340" s="3"/>
      <c r="D340" s="3"/>
      <c r="E340" s="3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3"/>
      <c r="B341" s="3"/>
      <c r="C341" s="3"/>
      <c r="D341" s="3"/>
      <c r="E341" s="3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3"/>
      <c r="B342" s="3"/>
      <c r="C342" s="3"/>
      <c r="D342" s="3"/>
      <c r="E342" s="3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3"/>
      <c r="B343" s="3"/>
      <c r="C343" s="3"/>
      <c r="D343" s="3"/>
      <c r="E343" s="3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3"/>
      <c r="B344" s="3"/>
      <c r="C344" s="3"/>
      <c r="D344" s="3"/>
      <c r="E344" s="3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3"/>
      <c r="B345" s="3"/>
      <c r="C345" s="3"/>
      <c r="D345" s="3"/>
      <c r="E345" s="3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3"/>
      <c r="B346" s="3"/>
      <c r="C346" s="3"/>
      <c r="D346" s="3"/>
      <c r="E346" s="3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3"/>
      <c r="B347" s="3"/>
      <c r="C347" s="3"/>
      <c r="D347" s="3"/>
      <c r="E347" s="3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3"/>
      <c r="B348" s="3"/>
      <c r="C348" s="3"/>
      <c r="D348" s="3"/>
      <c r="E348" s="3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3"/>
      <c r="B349" s="3"/>
      <c r="C349" s="3"/>
      <c r="D349" s="3"/>
      <c r="E349" s="3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3"/>
      <c r="B350" s="3"/>
      <c r="C350" s="3"/>
      <c r="D350" s="3"/>
      <c r="E350" s="3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3"/>
      <c r="B351" s="3"/>
      <c r="C351" s="3"/>
      <c r="D351" s="3"/>
      <c r="E351" s="3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3"/>
      <c r="B352" s="3"/>
      <c r="C352" s="3"/>
      <c r="D352" s="3"/>
      <c r="E352" s="3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3"/>
      <c r="B353" s="3"/>
      <c r="C353" s="3"/>
      <c r="D353" s="3"/>
      <c r="E353" s="3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3"/>
      <c r="B354" s="3"/>
      <c r="C354" s="3"/>
      <c r="D354" s="3"/>
      <c r="E354" s="3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3"/>
      <c r="B355" s="3"/>
      <c r="C355" s="3"/>
      <c r="D355" s="3"/>
      <c r="E355" s="3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3"/>
      <c r="B356" s="3"/>
      <c r="C356" s="3"/>
      <c r="D356" s="3"/>
      <c r="E356" s="3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3"/>
      <c r="B357" s="3"/>
      <c r="C357" s="3"/>
      <c r="D357" s="3"/>
      <c r="E357" s="3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3"/>
      <c r="B358" s="3"/>
      <c r="C358" s="3"/>
      <c r="D358" s="3"/>
      <c r="E358" s="3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3"/>
      <c r="B359" s="3"/>
      <c r="C359" s="3"/>
      <c r="D359" s="3"/>
      <c r="E359" s="3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3"/>
      <c r="B360" s="3"/>
      <c r="C360" s="3"/>
      <c r="D360" s="3"/>
      <c r="E360" s="3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3"/>
      <c r="B361" s="3"/>
      <c r="C361" s="3"/>
      <c r="D361" s="3"/>
      <c r="E361" s="3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3"/>
      <c r="B362" s="3"/>
      <c r="C362" s="3"/>
      <c r="D362" s="3"/>
      <c r="E362" s="3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3"/>
      <c r="B363" s="3"/>
      <c r="C363" s="3"/>
      <c r="D363" s="3"/>
      <c r="E363" s="3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3"/>
      <c r="B364" s="3"/>
      <c r="C364" s="3"/>
      <c r="D364" s="3"/>
      <c r="E364" s="3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3"/>
      <c r="B365" s="3"/>
      <c r="C365" s="3"/>
      <c r="D365" s="3"/>
      <c r="E365" s="3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3"/>
      <c r="B366" s="3"/>
      <c r="C366" s="3"/>
      <c r="D366" s="3"/>
      <c r="E366" s="3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3"/>
      <c r="B367" s="3"/>
      <c r="C367" s="3"/>
      <c r="D367" s="3"/>
      <c r="E367" s="3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3"/>
      <c r="B368" s="3"/>
      <c r="C368" s="3"/>
      <c r="D368" s="3"/>
      <c r="E368" s="3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3"/>
      <c r="B369" s="3"/>
      <c r="C369" s="3"/>
      <c r="D369" s="3"/>
      <c r="E369" s="3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3"/>
      <c r="B370" s="3"/>
      <c r="C370" s="3"/>
      <c r="D370" s="3"/>
      <c r="E370" s="3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3"/>
      <c r="B371" s="3"/>
      <c r="C371" s="3"/>
      <c r="D371" s="3"/>
      <c r="E371" s="3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3"/>
      <c r="B372" s="3"/>
      <c r="C372" s="3"/>
      <c r="D372" s="3"/>
      <c r="E372" s="3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3"/>
      <c r="B373" s="3"/>
      <c r="C373" s="3"/>
      <c r="D373" s="3"/>
      <c r="E373" s="3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3"/>
      <c r="B374" s="3"/>
      <c r="C374" s="3"/>
      <c r="D374" s="3"/>
      <c r="E374" s="3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3"/>
      <c r="B375" s="3"/>
      <c r="C375" s="3"/>
      <c r="D375" s="3"/>
      <c r="E375" s="3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3"/>
      <c r="B376" s="3"/>
      <c r="C376" s="3"/>
      <c r="D376" s="3"/>
      <c r="E376" s="3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3"/>
      <c r="B377" s="3"/>
      <c r="C377" s="3"/>
      <c r="D377" s="3"/>
      <c r="E377" s="3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3"/>
      <c r="B378" s="3"/>
      <c r="C378" s="3"/>
      <c r="D378" s="3"/>
      <c r="E378" s="3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3"/>
      <c r="B379" s="3"/>
      <c r="C379" s="3"/>
      <c r="D379" s="3"/>
      <c r="E379" s="3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3"/>
      <c r="B380" s="3"/>
      <c r="C380" s="3"/>
      <c r="D380" s="3"/>
      <c r="E380" s="3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3"/>
      <c r="B381" s="3"/>
      <c r="C381" s="3"/>
      <c r="D381" s="3"/>
      <c r="E381" s="3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3"/>
      <c r="B382" s="3"/>
      <c r="C382" s="3"/>
      <c r="D382" s="3"/>
      <c r="E382" s="3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3"/>
      <c r="B383" s="3"/>
      <c r="C383" s="3"/>
      <c r="D383" s="3"/>
      <c r="E383" s="3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3"/>
      <c r="B384" s="3"/>
      <c r="C384" s="3"/>
      <c r="D384" s="3"/>
      <c r="E384" s="3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3"/>
      <c r="B385" s="3"/>
      <c r="C385" s="3"/>
      <c r="D385" s="3"/>
      <c r="E385" s="3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3"/>
      <c r="B386" s="3"/>
      <c r="C386" s="3"/>
      <c r="D386" s="3"/>
      <c r="E386" s="3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3"/>
      <c r="B387" s="3"/>
      <c r="C387" s="3"/>
      <c r="D387" s="3"/>
      <c r="E387" s="3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3"/>
      <c r="B388" s="3"/>
      <c r="C388" s="3"/>
      <c r="D388" s="3"/>
      <c r="E388" s="3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3"/>
      <c r="B389" s="3"/>
      <c r="C389" s="3"/>
      <c r="D389" s="3"/>
      <c r="E389" s="3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3"/>
      <c r="B390" s="3"/>
      <c r="C390" s="3"/>
      <c r="D390" s="3"/>
      <c r="E390" s="3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3"/>
      <c r="B391" s="3"/>
      <c r="C391" s="3"/>
      <c r="D391" s="3"/>
      <c r="E391" s="3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3"/>
      <c r="B392" s="3"/>
      <c r="C392" s="3"/>
      <c r="D392" s="3"/>
      <c r="E392" s="3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3"/>
      <c r="B393" s="3"/>
      <c r="C393" s="3"/>
      <c r="D393" s="3"/>
      <c r="E393" s="3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3"/>
      <c r="B394" s="3"/>
      <c r="C394" s="3"/>
      <c r="D394" s="3"/>
      <c r="E394" s="3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3"/>
      <c r="B395" s="3"/>
      <c r="C395" s="3"/>
      <c r="D395" s="3"/>
      <c r="E395" s="3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3"/>
      <c r="B396" s="3"/>
      <c r="C396" s="3"/>
      <c r="D396" s="3"/>
      <c r="E396" s="3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3"/>
      <c r="B397" s="3"/>
      <c r="C397" s="3"/>
      <c r="D397" s="3"/>
      <c r="E397" s="3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3"/>
      <c r="B398" s="3"/>
      <c r="C398" s="3"/>
      <c r="D398" s="3"/>
      <c r="E398" s="3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3"/>
      <c r="B399" s="3"/>
      <c r="C399" s="3"/>
      <c r="D399" s="3"/>
      <c r="E399" s="3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3"/>
      <c r="B400" s="3"/>
      <c r="C400" s="3"/>
      <c r="D400" s="3"/>
      <c r="E400" s="3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3"/>
      <c r="B401" s="3"/>
      <c r="C401" s="3"/>
      <c r="D401" s="3"/>
      <c r="E401" s="3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3"/>
      <c r="B402" s="3"/>
      <c r="C402" s="3"/>
      <c r="D402" s="3"/>
      <c r="E402" s="3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3"/>
      <c r="B403" s="3"/>
      <c r="C403" s="3"/>
      <c r="D403" s="3"/>
      <c r="E403" s="3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3"/>
      <c r="B404" s="3"/>
      <c r="C404" s="3"/>
      <c r="D404" s="3"/>
      <c r="E404" s="3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3"/>
      <c r="B405" s="3"/>
      <c r="C405" s="3"/>
      <c r="D405" s="3"/>
      <c r="E405" s="3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3"/>
      <c r="B406" s="3"/>
      <c r="C406" s="3"/>
      <c r="D406" s="3"/>
      <c r="E406" s="3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3"/>
      <c r="B407" s="3"/>
      <c r="C407" s="3"/>
      <c r="D407" s="3"/>
      <c r="E407" s="3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3"/>
      <c r="B408" s="3"/>
      <c r="C408" s="3"/>
      <c r="D408" s="3"/>
      <c r="E408" s="3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3"/>
      <c r="B409" s="3"/>
      <c r="C409" s="3"/>
      <c r="D409" s="3"/>
      <c r="E409" s="3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3"/>
      <c r="B410" s="3"/>
      <c r="C410" s="3"/>
      <c r="D410" s="3"/>
      <c r="E410" s="3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3"/>
      <c r="B411" s="3"/>
      <c r="C411" s="3"/>
      <c r="D411" s="3"/>
      <c r="E411" s="3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3"/>
      <c r="B412" s="3"/>
      <c r="C412" s="3"/>
      <c r="D412" s="3"/>
      <c r="E412" s="3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3"/>
      <c r="B413" s="3"/>
      <c r="C413" s="3"/>
      <c r="D413" s="3"/>
      <c r="E413" s="3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3"/>
      <c r="B414" s="3"/>
      <c r="C414" s="3"/>
      <c r="D414" s="3"/>
      <c r="E414" s="3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3"/>
      <c r="B415" s="3"/>
      <c r="C415" s="3"/>
      <c r="D415" s="3"/>
      <c r="E415" s="3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3"/>
      <c r="B416" s="3"/>
      <c r="C416" s="3"/>
      <c r="D416" s="3"/>
      <c r="E416" s="3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3"/>
      <c r="B417" s="3"/>
      <c r="C417" s="3"/>
      <c r="D417" s="3"/>
      <c r="E417" s="3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3"/>
      <c r="B418" s="3"/>
      <c r="C418" s="3"/>
      <c r="D418" s="3"/>
      <c r="E418" s="3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3"/>
      <c r="B419" s="3"/>
      <c r="C419" s="3"/>
      <c r="D419" s="3"/>
      <c r="E419" s="3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3"/>
      <c r="B420" s="3"/>
      <c r="C420" s="3"/>
      <c r="D420" s="3"/>
      <c r="E420" s="3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3"/>
      <c r="B421" s="3"/>
      <c r="C421" s="3"/>
      <c r="D421" s="3"/>
      <c r="E421" s="3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3"/>
      <c r="B422" s="3"/>
      <c r="C422" s="3"/>
      <c r="D422" s="3"/>
      <c r="E422" s="3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3"/>
      <c r="B423" s="3"/>
      <c r="C423" s="3"/>
      <c r="D423" s="3"/>
      <c r="E423" s="3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3"/>
      <c r="B424" s="3"/>
      <c r="C424" s="3"/>
      <c r="D424" s="3"/>
      <c r="E424" s="3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3"/>
      <c r="B425" s="3"/>
      <c r="C425" s="3"/>
      <c r="D425" s="3"/>
      <c r="E425" s="3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3"/>
      <c r="B426" s="3"/>
      <c r="C426" s="3"/>
      <c r="D426" s="3"/>
      <c r="E426" s="3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3"/>
      <c r="B427" s="3"/>
      <c r="C427" s="3"/>
      <c r="D427" s="3"/>
      <c r="E427" s="3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3"/>
      <c r="B428" s="3"/>
      <c r="C428" s="3"/>
      <c r="D428" s="3"/>
      <c r="E428" s="3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3"/>
      <c r="B429" s="3"/>
      <c r="C429" s="3"/>
      <c r="D429" s="3"/>
      <c r="E429" s="3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3"/>
      <c r="B430" s="3"/>
      <c r="C430" s="3"/>
      <c r="D430" s="3"/>
      <c r="E430" s="3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3"/>
      <c r="B431" s="3"/>
      <c r="C431" s="3"/>
      <c r="D431" s="3"/>
      <c r="E431" s="3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3"/>
      <c r="B432" s="3"/>
      <c r="C432" s="3"/>
      <c r="D432" s="3"/>
      <c r="E432" s="3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3"/>
      <c r="B433" s="3"/>
      <c r="C433" s="3"/>
      <c r="D433" s="3"/>
      <c r="E433" s="3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3"/>
      <c r="B434" s="3"/>
      <c r="C434" s="3"/>
      <c r="D434" s="3"/>
      <c r="E434" s="3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3"/>
      <c r="B435" s="3"/>
      <c r="C435" s="3"/>
      <c r="D435" s="3"/>
      <c r="E435" s="3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3"/>
      <c r="B436" s="3"/>
      <c r="C436" s="3"/>
      <c r="D436" s="3"/>
      <c r="E436" s="3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3"/>
      <c r="B437" s="3"/>
      <c r="C437" s="3"/>
      <c r="D437" s="3"/>
      <c r="E437" s="3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3"/>
      <c r="B438" s="3"/>
      <c r="C438" s="3"/>
      <c r="D438" s="3"/>
      <c r="E438" s="3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3"/>
      <c r="B439" s="3"/>
      <c r="C439" s="3"/>
      <c r="D439" s="3"/>
      <c r="E439" s="3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3"/>
      <c r="B440" s="3"/>
      <c r="C440" s="3"/>
      <c r="D440" s="3"/>
      <c r="E440" s="3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3"/>
      <c r="B441" s="3"/>
      <c r="C441" s="3"/>
      <c r="D441" s="3"/>
      <c r="E441" s="3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3"/>
      <c r="B442" s="3"/>
      <c r="C442" s="3"/>
      <c r="D442" s="3"/>
      <c r="E442" s="3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3"/>
      <c r="B443" s="3"/>
      <c r="C443" s="3"/>
      <c r="D443" s="3"/>
      <c r="E443" s="3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3"/>
      <c r="B444" s="3"/>
      <c r="C444" s="3"/>
      <c r="D444" s="3"/>
      <c r="E444" s="3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3"/>
      <c r="B445" s="3"/>
      <c r="C445" s="3"/>
      <c r="D445" s="3"/>
      <c r="E445" s="3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3"/>
      <c r="B446" s="3"/>
      <c r="C446" s="3"/>
      <c r="D446" s="3"/>
      <c r="E446" s="3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3"/>
      <c r="B447" s="3"/>
      <c r="C447" s="3"/>
      <c r="D447" s="3"/>
      <c r="E447" s="3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3"/>
      <c r="B448" s="3"/>
      <c r="C448" s="3"/>
      <c r="D448" s="3"/>
      <c r="E448" s="3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3"/>
      <c r="B449" s="3"/>
      <c r="C449" s="3"/>
      <c r="D449" s="3"/>
      <c r="E449" s="3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3"/>
      <c r="B450" s="3"/>
      <c r="C450" s="3"/>
      <c r="D450" s="3"/>
      <c r="E450" s="3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3"/>
      <c r="B451" s="3"/>
      <c r="C451" s="3"/>
      <c r="D451" s="3"/>
      <c r="E451" s="3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3"/>
      <c r="B452" s="3"/>
      <c r="C452" s="3"/>
      <c r="D452" s="3"/>
      <c r="E452" s="3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3"/>
      <c r="B453" s="3"/>
      <c r="C453" s="3"/>
      <c r="D453" s="3"/>
      <c r="E453" s="3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3"/>
      <c r="B454" s="3"/>
      <c r="C454" s="3"/>
      <c r="D454" s="3"/>
      <c r="E454" s="3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3"/>
      <c r="B455" s="3"/>
      <c r="C455" s="3"/>
      <c r="D455" s="3"/>
      <c r="E455" s="3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3"/>
      <c r="B456" s="3"/>
      <c r="C456" s="3"/>
      <c r="D456" s="3"/>
      <c r="E456" s="3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3"/>
      <c r="B457" s="3"/>
      <c r="C457" s="3"/>
      <c r="D457" s="3"/>
      <c r="E457" s="3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3"/>
      <c r="B458" s="3"/>
      <c r="C458" s="3"/>
      <c r="D458" s="3"/>
      <c r="E458" s="3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3"/>
      <c r="B459" s="3"/>
      <c r="C459" s="3"/>
      <c r="D459" s="3"/>
      <c r="E459" s="3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3"/>
      <c r="B460" s="3"/>
      <c r="C460" s="3"/>
      <c r="D460" s="3"/>
      <c r="E460" s="3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3"/>
      <c r="B461" s="3"/>
      <c r="C461" s="3"/>
      <c r="D461" s="3"/>
      <c r="E461" s="3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3"/>
      <c r="B462" s="3"/>
      <c r="C462" s="3"/>
      <c r="D462" s="3"/>
      <c r="E462" s="3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3"/>
      <c r="B463" s="3"/>
      <c r="C463" s="3"/>
      <c r="D463" s="3"/>
      <c r="E463" s="3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3"/>
      <c r="B464" s="3"/>
      <c r="C464" s="3"/>
      <c r="D464" s="3"/>
      <c r="E464" s="3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3"/>
      <c r="B465" s="3"/>
      <c r="C465" s="3"/>
      <c r="D465" s="3"/>
      <c r="E465" s="3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3"/>
      <c r="B466" s="3"/>
      <c r="C466" s="3"/>
      <c r="D466" s="3"/>
      <c r="E466" s="3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3"/>
      <c r="B467" s="3"/>
      <c r="C467" s="3"/>
      <c r="D467" s="3"/>
      <c r="E467" s="3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3"/>
      <c r="B468" s="3"/>
      <c r="C468" s="3"/>
      <c r="D468" s="3"/>
      <c r="E468" s="3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3"/>
      <c r="B469" s="3"/>
      <c r="C469" s="3"/>
      <c r="D469" s="3"/>
      <c r="E469" s="3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3"/>
      <c r="B470" s="3"/>
      <c r="C470" s="3"/>
      <c r="D470" s="3"/>
      <c r="E470" s="3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3"/>
      <c r="B471" s="3"/>
      <c r="C471" s="3"/>
      <c r="D471" s="3"/>
      <c r="E471" s="3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3"/>
      <c r="B472" s="3"/>
      <c r="C472" s="3"/>
      <c r="D472" s="3"/>
      <c r="E472" s="3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3"/>
      <c r="B473" s="3"/>
      <c r="C473" s="3"/>
      <c r="D473" s="3"/>
      <c r="E473" s="3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3"/>
      <c r="B474" s="3"/>
      <c r="C474" s="3"/>
      <c r="D474" s="3"/>
      <c r="E474" s="3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3"/>
      <c r="B475" s="3"/>
      <c r="C475" s="3"/>
      <c r="D475" s="3"/>
      <c r="E475" s="3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3"/>
      <c r="B476" s="3"/>
      <c r="C476" s="3"/>
      <c r="D476" s="3"/>
      <c r="E476" s="3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3"/>
      <c r="B477" s="3"/>
      <c r="C477" s="3"/>
      <c r="D477" s="3"/>
      <c r="E477" s="3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3"/>
      <c r="B478" s="3"/>
      <c r="C478" s="3"/>
      <c r="D478" s="3"/>
      <c r="E478" s="3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3"/>
      <c r="B479" s="3"/>
      <c r="C479" s="3"/>
      <c r="D479" s="3"/>
      <c r="E479" s="3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3"/>
      <c r="B480" s="3"/>
      <c r="C480" s="3"/>
      <c r="D480" s="3"/>
      <c r="E480" s="3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3"/>
      <c r="B481" s="3"/>
      <c r="C481" s="3"/>
      <c r="D481" s="3"/>
      <c r="E481" s="3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3"/>
      <c r="B482" s="3"/>
      <c r="C482" s="3"/>
      <c r="D482" s="3"/>
      <c r="E482" s="3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3"/>
      <c r="B483" s="3"/>
      <c r="C483" s="3"/>
      <c r="D483" s="3"/>
      <c r="E483" s="3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3"/>
      <c r="B484" s="3"/>
      <c r="C484" s="3"/>
      <c r="D484" s="3"/>
      <c r="E484" s="3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3"/>
      <c r="B485" s="3"/>
      <c r="C485" s="3"/>
      <c r="D485" s="3"/>
      <c r="E485" s="3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3"/>
      <c r="B486" s="3"/>
      <c r="C486" s="3"/>
      <c r="D486" s="3"/>
      <c r="E486" s="3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3"/>
      <c r="B487" s="3"/>
      <c r="C487" s="3"/>
      <c r="D487" s="3"/>
      <c r="E487" s="3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3"/>
      <c r="B488" s="3"/>
      <c r="C488" s="3"/>
      <c r="D488" s="3"/>
      <c r="E488" s="3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3"/>
      <c r="B489" s="3"/>
      <c r="C489" s="3"/>
      <c r="D489" s="3"/>
      <c r="E489" s="3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3"/>
      <c r="B490" s="3"/>
      <c r="C490" s="3"/>
      <c r="D490" s="3"/>
      <c r="E490" s="3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3"/>
      <c r="B491" s="3"/>
      <c r="C491" s="3"/>
      <c r="D491" s="3"/>
      <c r="E491" s="3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3"/>
      <c r="B492" s="3"/>
      <c r="C492" s="3"/>
      <c r="D492" s="3"/>
      <c r="E492" s="3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3"/>
      <c r="B493" s="3"/>
      <c r="C493" s="3"/>
      <c r="D493" s="3"/>
      <c r="E493" s="3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3"/>
      <c r="B494" s="3"/>
      <c r="C494" s="3"/>
      <c r="D494" s="3"/>
      <c r="E494" s="3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3"/>
      <c r="B495" s="3"/>
      <c r="C495" s="3"/>
      <c r="D495" s="3"/>
      <c r="E495" s="3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3"/>
      <c r="B496" s="3"/>
      <c r="C496" s="3"/>
      <c r="D496" s="3"/>
      <c r="E496" s="3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3"/>
      <c r="B497" s="3"/>
      <c r="C497" s="3"/>
      <c r="D497" s="3"/>
      <c r="E497" s="3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3"/>
      <c r="B498" s="3"/>
      <c r="C498" s="3"/>
      <c r="D498" s="3"/>
      <c r="E498" s="3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3"/>
      <c r="B499" s="3"/>
      <c r="C499" s="3"/>
      <c r="D499" s="3"/>
      <c r="E499" s="3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3"/>
      <c r="B500" s="3"/>
      <c r="C500" s="3"/>
      <c r="D500" s="3"/>
      <c r="E500" s="3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3"/>
      <c r="B501" s="3"/>
      <c r="C501" s="3"/>
      <c r="D501" s="3"/>
      <c r="E501" s="3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3"/>
      <c r="B502" s="3"/>
      <c r="C502" s="3"/>
      <c r="D502" s="3"/>
      <c r="E502" s="3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3"/>
      <c r="B503" s="3"/>
      <c r="C503" s="3"/>
      <c r="D503" s="3"/>
      <c r="E503" s="3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3"/>
      <c r="B504" s="3"/>
      <c r="C504" s="3"/>
      <c r="D504" s="3"/>
      <c r="E504" s="3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3"/>
      <c r="B505" s="3"/>
      <c r="C505" s="3"/>
      <c r="D505" s="3"/>
      <c r="E505" s="3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3"/>
      <c r="B506" s="3"/>
      <c r="C506" s="3"/>
      <c r="D506" s="3"/>
      <c r="E506" s="3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3"/>
      <c r="B507" s="3"/>
      <c r="C507" s="3"/>
      <c r="D507" s="3"/>
      <c r="E507" s="3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3"/>
      <c r="B508" s="3"/>
      <c r="C508" s="3"/>
      <c r="D508" s="3"/>
      <c r="E508" s="3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3"/>
      <c r="B509" s="3"/>
      <c r="C509" s="3"/>
      <c r="D509" s="3"/>
      <c r="E509" s="3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3"/>
      <c r="B510" s="3"/>
      <c r="C510" s="3"/>
      <c r="D510" s="3"/>
      <c r="E510" s="3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3"/>
      <c r="B511" s="3"/>
      <c r="C511" s="3"/>
      <c r="D511" s="3"/>
      <c r="E511" s="3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3"/>
      <c r="B512" s="3"/>
      <c r="C512" s="3"/>
      <c r="D512" s="3"/>
      <c r="E512" s="3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3"/>
      <c r="B513" s="3"/>
      <c r="C513" s="3"/>
      <c r="D513" s="3"/>
      <c r="E513" s="3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3"/>
      <c r="B514" s="3"/>
      <c r="C514" s="3"/>
      <c r="D514" s="3"/>
      <c r="E514" s="3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3"/>
      <c r="B515" s="3"/>
      <c r="C515" s="3"/>
      <c r="D515" s="3"/>
      <c r="E515" s="3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3"/>
      <c r="B516" s="3"/>
      <c r="C516" s="3"/>
      <c r="D516" s="3"/>
      <c r="E516" s="3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3"/>
      <c r="B517" s="3"/>
      <c r="C517" s="3"/>
      <c r="D517" s="3"/>
      <c r="E517" s="3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3"/>
      <c r="B518" s="3"/>
      <c r="C518" s="3"/>
      <c r="D518" s="3"/>
      <c r="E518" s="3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3"/>
      <c r="B519" s="3"/>
      <c r="C519" s="3"/>
      <c r="D519" s="3"/>
      <c r="E519" s="3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3"/>
      <c r="B520" s="3"/>
      <c r="C520" s="3"/>
      <c r="D520" s="3"/>
      <c r="E520" s="3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3"/>
      <c r="B521" s="3"/>
      <c r="C521" s="3"/>
      <c r="D521" s="3"/>
      <c r="E521" s="3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3"/>
      <c r="B522" s="3"/>
      <c r="C522" s="3"/>
      <c r="D522" s="3"/>
      <c r="E522" s="3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3"/>
      <c r="B523" s="3"/>
      <c r="C523" s="3"/>
      <c r="D523" s="3"/>
      <c r="E523" s="3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3"/>
      <c r="B524" s="3"/>
      <c r="C524" s="3"/>
      <c r="D524" s="3"/>
      <c r="E524" s="3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3"/>
      <c r="B525" s="3"/>
      <c r="C525" s="3"/>
      <c r="D525" s="3"/>
      <c r="E525" s="3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3"/>
      <c r="B526" s="3"/>
      <c r="C526" s="3"/>
      <c r="D526" s="3"/>
      <c r="E526" s="3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3"/>
      <c r="B527" s="3"/>
      <c r="C527" s="3"/>
      <c r="D527" s="3"/>
      <c r="E527" s="3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3"/>
      <c r="B528" s="3"/>
      <c r="C528" s="3"/>
      <c r="D528" s="3"/>
      <c r="E528" s="3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3"/>
      <c r="B529" s="3"/>
      <c r="C529" s="3"/>
      <c r="D529" s="3"/>
      <c r="E529" s="3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3"/>
      <c r="B530" s="3"/>
      <c r="C530" s="3"/>
      <c r="D530" s="3"/>
      <c r="E530" s="3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3"/>
      <c r="B531" s="3"/>
      <c r="C531" s="3"/>
      <c r="D531" s="3"/>
      <c r="E531" s="3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3"/>
      <c r="B532" s="3"/>
      <c r="C532" s="3"/>
      <c r="D532" s="3"/>
      <c r="E532" s="3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3"/>
      <c r="B533" s="3"/>
      <c r="C533" s="3"/>
      <c r="D533" s="3"/>
      <c r="E533" s="3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3"/>
      <c r="B534" s="3"/>
      <c r="C534" s="3"/>
      <c r="D534" s="3"/>
      <c r="E534" s="3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3"/>
      <c r="B535" s="3"/>
      <c r="C535" s="3"/>
      <c r="D535" s="3"/>
      <c r="E535" s="3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3"/>
      <c r="B536" s="3"/>
      <c r="C536" s="3"/>
      <c r="D536" s="3"/>
      <c r="E536" s="3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3"/>
      <c r="B537" s="3"/>
      <c r="C537" s="3"/>
      <c r="D537" s="3"/>
      <c r="E537" s="3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3"/>
      <c r="B538" s="3"/>
      <c r="C538" s="3"/>
      <c r="D538" s="3"/>
      <c r="E538" s="3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3"/>
      <c r="B539" s="3"/>
      <c r="C539" s="3"/>
      <c r="D539" s="3"/>
      <c r="E539" s="3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3"/>
      <c r="B540" s="3"/>
      <c r="C540" s="3"/>
      <c r="D540" s="3"/>
      <c r="E540" s="3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3"/>
      <c r="B541" s="3"/>
      <c r="C541" s="3"/>
      <c r="D541" s="3"/>
      <c r="E541" s="3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3"/>
      <c r="B542" s="3"/>
      <c r="C542" s="3"/>
      <c r="D542" s="3"/>
      <c r="E542" s="3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3"/>
      <c r="B543" s="3"/>
      <c r="C543" s="3"/>
      <c r="D543" s="3"/>
      <c r="E543" s="3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3"/>
      <c r="B544" s="3"/>
      <c r="C544" s="3"/>
      <c r="D544" s="3"/>
      <c r="E544" s="3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3"/>
      <c r="B545" s="3"/>
      <c r="C545" s="3"/>
      <c r="D545" s="3"/>
      <c r="E545" s="3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3"/>
      <c r="B546" s="3"/>
      <c r="C546" s="3"/>
      <c r="D546" s="3"/>
      <c r="E546" s="3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3"/>
      <c r="B547" s="3"/>
      <c r="C547" s="3"/>
      <c r="D547" s="3"/>
      <c r="E547" s="3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3"/>
      <c r="B548" s="3"/>
      <c r="C548" s="3"/>
      <c r="D548" s="3"/>
      <c r="E548" s="3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3"/>
      <c r="B549" s="3"/>
      <c r="C549" s="3"/>
      <c r="D549" s="3"/>
      <c r="E549" s="3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3"/>
      <c r="B550" s="3"/>
      <c r="C550" s="3"/>
      <c r="D550" s="3"/>
      <c r="E550" s="3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3"/>
      <c r="B551" s="3"/>
      <c r="C551" s="3"/>
      <c r="D551" s="3"/>
      <c r="E551" s="3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3"/>
      <c r="B552" s="3"/>
      <c r="C552" s="3"/>
      <c r="D552" s="3"/>
      <c r="E552" s="3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3"/>
      <c r="B553" s="3"/>
      <c r="C553" s="3"/>
      <c r="D553" s="3"/>
      <c r="E553" s="3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3"/>
      <c r="B554" s="3"/>
      <c r="C554" s="3"/>
      <c r="D554" s="3"/>
      <c r="E554" s="3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3"/>
      <c r="B555" s="3"/>
      <c r="C555" s="3"/>
      <c r="D555" s="3"/>
      <c r="E555" s="3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3"/>
      <c r="B556" s="3"/>
      <c r="C556" s="3"/>
      <c r="D556" s="3"/>
      <c r="E556" s="3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3"/>
      <c r="B557" s="3"/>
      <c r="C557" s="3"/>
      <c r="D557" s="3"/>
      <c r="E557" s="3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3"/>
      <c r="B558" s="3"/>
      <c r="C558" s="3"/>
      <c r="D558" s="3"/>
      <c r="E558" s="3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3"/>
      <c r="B559" s="3"/>
      <c r="C559" s="3"/>
      <c r="D559" s="3"/>
      <c r="E559" s="3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3"/>
      <c r="B560" s="3"/>
      <c r="C560" s="3"/>
      <c r="D560" s="3"/>
      <c r="E560" s="3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3"/>
      <c r="B561" s="3"/>
      <c r="C561" s="3"/>
      <c r="D561" s="3"/>
      <c r="E561" s="3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3"/>
      <c r="B562" s="3"/>
      <c r="C562" s="3"/>
      <c r="D562" s="3"/>
      <c r="E562" s="3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3"/>
      <c r="B563" s="3"/>
      <c r="C563" s="3"/>
      <c r="D563" s="3"/>
      <c r="E563" s="3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3"/>
      <c r="B564" s="3"/>
      <c r="C564" s="3"/>
      <c r="D564" s="3"/>
      <c r="E564" s="3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3"/>
      <c r="B565" s="3"/>
      <c r="C565" s="3"/>
      <c r="D565" s="3"/>
      <c r="E565" s="3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3"/>
      <c r="B566" s="3"/>
      <c r="C566" s="3"/>
      <c r="D566" s="3"/>
      <c r="E566" s="3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3"/>
      <c r="B567" s="3"/>
      <c r="C567" s="3"/>
      <c r="D567" s="3"/>
      <c r="E567" s="3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3"/>
      <c r="B568" s="3"/>
      <c r="C568" s="3"/>
      <c r="D568" s="3"/>
      <c r="E568" s="3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3"/>
      <c r="B569" s="3"/>
      <c r="C569" s="3"/>
      <c r="D569" s="3"/>
      <c r="E569" s="3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3"/>
      <c r="B570" s="3"/>
      <c r="C570" s="3"/>
      <c r="D570" s="3"/>
      <c r="E570" s="3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3"/>
      <c r="B571" s="3"/>
      <c r="C571" s="3"/>
      <c r="D571" s="3"/>
      <c r="E571" s="3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3"/>
      <c r="B572" s="3"/>
      <c r="C572" s="3"/>
      <c r="D572" s="3"/>
      <c r="E572" s="3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3"/>
      <c r="B573" s="3"/>
      <c r="C573" s="3"/>
      <c r="D573" s="3"/>
      <c r="E573" s="3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3"/>
      <c r="B574" s="3"/>
      <c r="C574" s="3"/>
      <c r="D574" s="3"/>
      <c r="E574" s="3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3"/>
      <c r="B575" s="3"/>
      <c r="C575" s="3"/>
      <c r="D575" s="3"/>
      <c r="E575" s="3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3"/>
      <c r="B576" s="3"/>
      <c r="C576" s="3"/>
      <c r="D576" s="3"/>
      <c r="E576" s="3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3"/>
      <c r="B577" s="3"/>
      <c r="C577" s="3"/>
      <c r="D577" s="3"/>
      <c r="E577" s="3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3"/>
      <c r="B578" s="3"/>
      <c r="C578" s="3"/>
      <c r="D578" s="3"/>
      <c r="E578" s="3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3"/>
      <c r="B579" s="3"/>
      <c r="C579" s="3"/>
      <c r="D579" s="3"/>
      <c r="E579" s="3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3"/>
      <c r="B580" s="3"/>
      <c r="C580" s="3"/>
      <c r="D580" s="3"/>
      <c r="E580" s="3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3"/>
      <c r="B581" s="3"/>
      <c r="C581" s="3"/>
      <c r="D581" s="3"/>
      <c r="E581" s="3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3"/>
      <c r="B582" s="3"/>
      <c r="C582" s="3"/>
      <c r="D582" s="3"/>
      <c r="E582" s="3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3"/>
      <c r="B583" s="3"/>
      <c r="C583" s="3"/>
      <c r="D583" s="3"/>
      <c r="E583" s="3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3"/>
      <c r="B584" s="3"/>
      <c r="C584" s="3"/>
      <c r="D584" s="3"/>
      <c r="E584" s="3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3"/>
      <c r="B585" s="3"/>
      <c r="C585" s="3"/>
      <c r="D585" s="3"/>
      <c r="E585" s="3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3"/>
      <c r="B586" s="3"/>
      <c r="C586" s="3"/>
      <c r="D586" s="3"/>
      <c r="E586" s="3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3"/>
      <c r="B587" s="3"/>
      <c r="C587" s="3"/>
      <c r="D587" s="3"/>
      <c r="E587" s="3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3"/>
      <c r="B588" s="3"/>
      <c r="C588" s="3"/>
      <c r="D588" s="3"/>
      <c r="E588" s="3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3"/>
      <c r="B589" s="3"/>
      <c r="C589" s="3"/>
      <c r="D589" s="3"/>
      <c r="E589" s="3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3"/>
      <c r="B590" s="3"/>
      <c r="C590" s="3"/>
      <c r="D590" s="3"/>
      <c r="E590" s="3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3"/>
      <c r="B591" s="3"/>
      <c r="C591" s="3"/>
      <c r="D591" s="3"/>
      <c r="E591" s="3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3"/>
      <c r="B592" s="3"/>
      <c r="C592" s="3"/>
      <c r="D592" s="3"/>
      <c r="E592" s="3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3"/>
      <c r="B593" s="3"/>
      <c r="C593" s="3"/>
      <c r="D593" s="3"/>
      <c r="E593" s="3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3"/>
      <c r="B594" s="3"/>
      <c r="C594" s="3"/>
      <c r="D594" s="3"/>
      <c r="E594" s="3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3"/>
      <c r="B595" s="3"/>
      <c r="C595" s="3"/>
      <c r="D595" s="3"/>
      <c r="E595" s="3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3"/>
      <c r="B596" s="3"/>
      <c r="C596" s="3"/>
      <c r="D596" s="3"/>
      <c r="E596" s="3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3"/>
      <c r="B597" s="3"/>
      <c r="C597" s="3"/>
      <c r="D597" s="3"/>
      <c r="E597" s="3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3"/>
      <c r="B598" s="3"/>
      <c r="C598" s="3"/>
      <c r="D598" s="3"/>
      <c r="E598" s="3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3"/>
      <c r="B599" s="3"/>
      <c r="C599" s="3"/>
      <c r="D599" s="3"/>
      <c r="E599" s="3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3"/>
      <c r="B600" s="3"/>
      <c r="C600" s="3"/>
      <c r="D600" s="3"/>
      <c r="E600" s="3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3"/>
      <c r="B601" s="3"/>
      <c r="C601" s="3"/>
      <c r="D601" s="3"/>
      <c r="E601" s="3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3"/>
      <c r="B602" s="3"/>
      <c r="C602" s="3"/>
      <c r="D602" s="3"/>
      <c r="E602" s="3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3"/>
      <c r="B603" s="3"/>
      <c r="C603" s="3"/>
      <c r="D603" s="3"/>
      <c r="E603" s="3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3"/>
      <c r="B604" s="3"/>
      <c r="C604" s="3"/>
      <c r="D604" s="3"/>
      <c r="E604" s="3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3"/>
      <c r="B605" s="3"/>
      <c r="C605" s="3"/>
      <c r="D605" s="3"/>
      <c r="E605" s="3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3"/>
      <c r="B606" s="3"/>
      <c r="C606" s="3"/>
      <c r="D606" s="3"/>
      <c r="E606" s="3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3"/>
      <c r="B607" s="3"/>
      <c r="C607" s="3"/>
      <c r="D607" s="3"/>
      <c r="E607" s="3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3"/>
      <c r="B608" s="3"/>
      <c r="C608" s="3"/>
      <c r="D608" s="3"/>
      <c r="E608" s="3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3"/>
      <c r="B609" s="3"/>
      <c r="C609" s="3"/>
      <c r="D609" s="3"/>
      <c r="E609" s="3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3"/>
      <c r="B610" s="3"/>
      <c r="C610" s="3"/>
      <c r="D610" s="3"/>
      <c r="E610" s="3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3"/>
      <c r="B611" s="3"/>
      <c r="C611" s="3"/>
      <c r="D611" s="3"/>
      <c r="E611" s="3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3"/>
      <c r="B612" s="3"/>
      <c r="C612" s="3"/>
      <c r="D612" s="3"/>
      <c r="E612" s="3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3"/>
      <c r="B613" s="3"/>
      <c r="C613" s="3"/>
      <c r="D613" s="3"/>
      <c r="E613" s="3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3"/>
      <c r="B614" s="3"/>
      <c r="C614" s="3"/>
      <c r="D614" s="3"/>
      <c r="E614" s="3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3"/>
      <c r="B615" s="3"/>
      <c r="C615" s="3"/>
      <c r="D615" s="3"/>
      <c r="E615" s="3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3"/>
      <c r="B616" s="3"/>
      <c r="C616" s="3"/>
      <c r="D616" s="3"/>
      <c r="E616" s="3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3"/>
      <c r="B617" s="3"/>
      <c r="C617" s="3"/>
      <c r="D617" s="3"/>
      <c r="E617" s="3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3"/>
      <c r="B618" s="3"/>
      <c r="C618" s="3"/>
      <c r="D618" s="3"/>
      <c r="E618" s="3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3"/>
      <c r="B619" s="3"/>
      <c r="C619" s="3"/>
      <c r="D619" s="3"/>
      <c r="E619" s="3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3"/>
      <c r="B620" s="3"/>
      <c r="C620" s="3"/>
      <c r="D620" s="3"/>
      <c r="E620" s="3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3"/>
      <c r="B621" s="3"/>
      <c r="C621" s="3"/>
      <c r="D621" s="3"/>
      <c r="E621" s="3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3"/>
      <c r="B622" s="3"/>
      <c r="C622" s="3"/>
      <c r="D622" s="3"/>
      <c r="E622" s="3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3"/>
      <c r="B623" s="3"/>
      <c r="C623" s="3"/>
      <c r="D623" s="3"/>
      <c r="E623" s="3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3"/>
      <c r="B624" s="3"/>
      <c r="C624" s="3"/>
      <c r="D624" s="3"/>
      <c r="E624" s="3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3"/>
      <c r="B625" s="3"/>
      <c r="C625" s="3"/>
      <c r="D625" s="3"/>
      <c r="E625" s="3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3"/>
      <c r="B626" s="3"/>
      <c r="C626" s="3"/>
      <c r="D626" s="3"/>
      <c r="E626" s="3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3"/>
      <c r="B627" s="3"/>
      <c r="C627" s="3"/>
      <c r="D627" s="3"/>
      <c r="E627" s="3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3"/>
      <c r="B628" s="3"/>
      <c r="C628" s="3"/>
      <c r="D628" s="3"/>
      <c r="E628" s="3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3"/>
      <c r="B629" s="3"/>
      <c r="C629" s="3"/>
      <c r="D629" s="3"/>
      <c r="E629" s="3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3"/>
      <c r="B630" s="3"/>
      <c r="C630" s="3"/>
      <c r="D630" s="3"/>
      <c r="E630" s="3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3"/>
      <c r="B631" s="3"/>
      <c r="C631" s="3"/>
      <c r="D631" s="3"/>
      <c r="E631" s="3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3"/>
      <c r="B632" s="3"/>
      <c r="C632" s="3"/>
      <c r="D632" s="3"/>
      <c r="E632" s="3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3"/>
      <c r="B633" s="3"/>
      <c r="C633" s="3"/>
      <c r="D633" s="3"/>
      <c r="E633" s="3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3"/>
      <c r="B634" s="3"/>
      <c r="C634" s="3"/>
      <c r="D634" s="3"/>
      <c r="E634" s="3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3"/>
      <c r="B635" s="3"/>
      <c r="C635" s="3"/>
      <c r="D635" s="3"/>
      <c r="E635" s="3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3"/>
      <c r="B636" s="3"/>
      <c r="C636" s="3"/>
      <c r="D636" s="3"/>
      <c r="E636" s="3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3"/>
      <c r="B637" s="3"/>
      <c r="C637" s="3"/>
      <c r="D637" s="3"/>
      <c r="E637" s="3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3"/>
      <c r="B638" s="3"/>
      <c r="C638" s="3"/>
      <c r="D638" s="3"/>
      <c r="E638" s="3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3"/>
      <c r="B639" s="3"/>
      <c r="C639" s="3"/>
      <c r="D639" s="3"/>
      <c r="E639" s="3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3"/>
      <c r="B640" s="3"/>
      <c r="C640" s="3"/>
      <c r="D640" s="3"/>
      <c r="E640" s="3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3"/>
      <c r="B641" s="3"/>
      <c r="C641" s="3"/>
      <c r="D641" s="3"/>
      <c r="E641" s="3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3"/>
      <c r="B642" s="3"/>
      <c r="C642" s="3"/>
      <c r="D642" s="3"/>
      <c r="E642" s="3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3"/>
      <c r="B643" s="3"/>
      <c r="C643" s="3"/>
      <c r="D643" s="3"/>
      <c r="E643" s="3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3"/>
      <c r="B644" s="3"/>
      <c r="C644" s="3"/>
      <c r="D644" s="3"/>
      <c r="E644" s="3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3"/>
      <c r="B645" s="3"/>
      <c r="C645" s="3"/>
      <c r="D645" s="3"/>
      <c r="E645" s="3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3"/>
      <c r="B646" s="3"/>
      <c r="C646" s="3"/>
      <c r="D646" s="3"/>
      <c r="E646" s="3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3"/>
      <c r="B647" s="3"/>
      <c r="C647" s="3"/>
      <c r="D647" s="3"/>
      <c r="E647" s="3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3"/>
      <c r="B648" s="3"/>
      <c r="C648" s="3"/>
      <c r="D648" s="3"/>
      <c r="E648" s="3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3"/>
      <c r="B649" s="3"/>
      <c r="C649" s="3"/>
      <c r="D649" s="3"/>
      <c r="E649" s="3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3"/>
      <c r="B650" s="3"/>
      <c r="C650" s="3"/>
      <c r="D650" s="3"/>
      <c r="E650" s="3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3"/>
      <c r="B651" s="3"/>
      <c r="C651" s="3"/>
      <c r="D651" s="3"/>
      <c r="E651" s="3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3"/>
      <c r="B652" s="3"/>
      <c r="C652" s="3"/>
      <c r="D652" s="3"/>
      <c r="E652" s="3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3"/>
      <c r="B653" s="3"/>
      <c r="C653" s="3"/>
      <c r="D653" s="3"/>
      <c r="E653" s="3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3"/>
      <c r="B654" s="3"/>
      <c r="C654" s="3"/>
      <c r="D654" s="3"/>
      <c r="E654" s="3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3"/>
      <c r="B655" s="3"/>
      <c r="C655" s="3"/>
      <c r="D655" s="3"/>
      <c r="E655" s="3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3"/>
      <c r="B656" s="3"/>
      <c r="C656" s="3"/>
      <c r="D656" s="3"/>
      <c r="E656" s="3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3"/>
      <c r="B657" s="3"/>
      <c r="C657" s="3"/>
      <c r="D657" s="3"/>
      <c r="E657" s="3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3"/>
      <c r="B658" s="3"/>
      <c r="C658" s="3"/>
      <c r="D658" s="3"/>
      <c r="E658" s="3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3"/>
      <c r="B659" s="3"/>
      <c r="C659" s="3"/>
      <c r="D659" s="3"/>
      <c r="E659" s="3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3"/>
      <c r="B660" s="3"/>
      <c r="C660" s="3"/>
      <c r="D660" s="3"/>
      <c r="E660" s="3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3"/>
      <c r="B661" s="3"/>
      <c r="C661" s="3"/>
      <c r="D661" s="3"/>
      <c r="E661" s="3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3"/>
      <c r="B662" s="3"/>
      <c r="C662" s="3"/>
      <c r="D662" s="3"/>
      <c r="E662" s="3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3"/>
      <c r="B663" s="3"/>
      <c r="C663" s="3"/>
      <c r="D663" s="3"/>
      <c r="E663" s="3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3"/>
      <c r="B664" s="3"/>
      <c r="C664" s="3"/>
      <c r="D664" s="3"/>
      <c r="E664" s="3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3"/>
      <c r="B665" s="3"/>
      <c r="C665" s="3"/>
      <c r="D665" s="3"/>
      <c r="E665" s="3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3"/>
      <c r="B666" s="3"/>
      <c r="C666" s="3"/>
      <c r="D666" s="3"/>
      <c r="E666" s="3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3"/>
      <c r="B667" s="3"/>
      <c r="C667" s="3"/>
      <c r="D667" s="3"/>
      <c r="E667" s="3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3"/>
      <c r="B668" s="3"/>
      <c r="C668" s="3"/>
      <c r="D668" s="3"/>
      <c r="E668" s="3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3"/>
      <c r="B669" s="3"/>
      <c r="C669" s="3"/>
      <c r="D669" s="3"/>
      <c r="E669" s="3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3"/>
      <c r="B670" s="3"/>
      <c r="C670" s="3"/>
      <c r="D670" s="3"/>
      <c r="E670" s="3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3"/>
      <c r="B671" s="3"/>
      <c r="C671" s="3"/>
      <c r="D671" s="3"/>
      <c r="E671" s="3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3"/>
      <c r="B672" s="3"/>
      <c r="C672" s="3"/>
      <c r="D672" s="3"/>
      <c r="E672" s="3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3"/>
      <c r="B673" s="3"/>
      <c r="C673" s="3"/>
      <c r="D673" s="3"/>
      <c r="E673" s="3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3"/>
      <c r="B674" s="3"/>
      <c r="C674" s="3"/>
      <c r="D674" s="3"/>
      <c r="E674" s="3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3"/>
      <c r="B675" s="3"/>
      <c r="C675" s="3"/>
      <c r="D675" s="3"/>
      <c r="E675" s="3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3"/>
      <c r="B676" s="3"/>
      <c r="C676" s="3"/>
      <c r="D676" s="3"/>
      <c r="E676" s="3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3"/>
      <c r="B677" s="3"/>
      <c r="C677" s="3"/>
      <c r="D677" s="3"/>
      <c r="E677" s="3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3"/>
      <c r="B678" s="3"/>
      <c r="C678" s="3"/>
      <c r="D678" s="3"/>
      <c r="E678" s="3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3"/>
      <c r="B679" s="3"/>
      <c r="C679" s="3"/>
      <c r="D679" s="3"/>
      <c r="E679" s="3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3"/>
      <c r="B680" s="3"/>
      <c r="C680" s="3"/>
      <c r="D680" s="3"/>
      <c r="E680" s="3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3"/>
      <c r="B681" s="3"/>
      <c r="C681" s="3"/>
      <c r="D681" s="3"/>
      <c r="E681" s="3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3"/>
      <c r="B682" s="3"/>
      <c r="C682" s="3"/>
      <c r="D682" s="3"/>
      <c r="E682" s="3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3"/>
      <c r="B683" s="3"/>
      <c r="C683" s="3"/>
      <c r="D683" s="3"/>
      <c r="E683" s="3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3"/>
      <c r="B684" s="3"/>
      <c r="C684" s="3"/>
      <c r="D684" s="3"/>
      <c r="E684" s="3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3"/>
      <c r="B685" s="3"/>
      <c r="C685" s="3"/>
      <c r="D685" s="3"/>
      <c r="E685" s="3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3"/>
      <c r="B686" s="3"/>
      <c r="C686" s="3"/>
      <c r="D686" s="3"/>
      <c r="E686" s="3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3"/>
      <c r="B687" s="3"/>
      <c r="C687" s="3"/>
      <c r="D687" s="3"/>
      <c r="E687" s="3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3"/>
      <c r="B688" s="3"/>
      <c r="C688" s="3"/>
      <c r="D688" s="3"/>
      <c r="E688" s="3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3"/>
      <c r="B689" s="3"/>
      <c r="C689" s="3"/>
      <c r="D689" s="3"/>
      <c r="E689" s="3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3"/>
      <c r="B690" s="3"/>
      <c r="C690" s="3"/>
      <c r="D690" s="3"/>
      <c r="E690" s="3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3"/>
      <c r="B691" s="3"/>
      <c r="C691" s="3"/>
      <c r="D691" s="3"/>
      <c r="E691" s="3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3"/>
      <c r="B692" s="3"/>
      <c r="C692" s="3"/>
      <c r="D692" s="3"/>
      <c r="E692" s="3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3"/>
      <c r="B693" s="3"/>
      <c r="C693" s="3"/>
      <c r="D693" s="3"/>
      <c r="E693" s="3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3"/>
      <c r="B694" s="3"/>
      <c r="C694" s="3"/>
      <c r="D694" s="3"/>
      <c r="E694" s="3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3"/>
      <c r="B695" s="3"/>
      <c r="C695" s="3"/>
      <c r="D695" s="3"/>
      <c r="E695" s="3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3"/>
      <c r="B696" s="3"/>
      <c r="C696" s="3"/>
      <c r="D696" s="3"/>
      <c r="E696" s="3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3"/>
      <c r="B697" s="3"/>
      <c r="C697" s="3"/>
      <c r="D697" s="3"/>
      <c r="E697" s="3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3"/>
      <c r="B698" s="3"/>
      <c r="C698" s="3"/>
      <c r="D698" s="3"/>
      <c r="E698" s="3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3"/>
      <c r="B699" s="3"/>
      <c r="C699" s="3"/>
      <c r="D699" s="3"/>
      <c r="E699" s="3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3"/>
      <c r="B700" s="3"/>
      <c r="C700" s="3"/>
      <c r="D700" s="3"/>
      <c r="E700" s="3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3"/>
      <c r="B701" s="3"/>
      <c r="C701" s="3"/>
      <c r="D701" s="3"/>
      <c r="E701" s="3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3"/>
      <c r="B702" s="3"/>
      <c r="C702" s="3"/>
      <c r="D702" s="3"/>
      <c r="E702" s="3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3"/>
      <c r="B703" s="3"/>
      <c r="C703" s="3"/>
      <c r="D703" s="3"/>
      <c r="E703" s="3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3"/>
      <c r="B704" s="3"/>
      <c r="C704" s="3"/>
      <c r="D704" s="3"/>
      <c r="E704" s="3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3"/>
      <c r="B705" s="3"/>
      <c r="C705" s="3"/>
      <c r="D705" s="3"/>
      <c r="E705" s="3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3"/>
      <c r="B706" s="3"/>
      <c r="C706" s="3"/>
      <c r="D706" s="3"/>
      <c r="E706" s="3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3"/>
      <c r="B707" s="3"/>
      <c r="C707" s="3"/>
      <c r="D707" s="3"/>
      <c r="E707" s="3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3"/>
      <c r="B708" s="3"/>
      <c r="C708" s="3"/>
      <c r="D708" s="3"/>
      <c r="E708" s="3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3"/>
      <c r="B709" s="3"/>
      <c r="C709" s="3"/>
      <c r="D709" s="3"/>
      <c r="E709" s="3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3"/>
      <c r="B710" s="3"/>
      <c r="C710" s="3"/>
      <c r="D710" s="3"/>
      <c r="E710" s="3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3"/>
      <c r="B711" s="3"/>
      <c r="C711" s="3"/>
      <c r="D711" s="3"/>
      <c r="E711" s="3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3"/>
      <c r="B712" s="3"/>
      <c r="C712" s="3"/>
      <c r="D712" s="3"/>
      <c r="E712" s="3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3"/>
      <c r="B713" s="3"/>
      <c r="C713" s="3"/>
      <c r="D713" s="3"/>
      <c r="E713" s="3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3"/>
      <c r="B714" s="3"/>
      <c r="C714" s="3"/>
      <c r="D714" s="3"/>
      <c r="E714" s="3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3"/>
      <c r="B715" s="3"/>
      <c r="C715" s="3"/>
      <c r="D715" s="3"/>
      <c r="E715" s="3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3"/>
      <c r="B716" s="3"/>
      <c r="C716" s="3"/>
      <c r="D716" s="3"/>
      <c r="E716" s="3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3"/>
      <c r="B717" s="3"/>
      <c r="C717" s="3"/>
      <c r="D717" s="3"/>
      <c r="E717" s="3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3"/>
      <c r="B718" s="3"/>
      <c r="C718" s="3"/>
      <c r="D718" s="3"/>
      <c r="E718" s="3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3"/>
      <c r="B719" s="3"/>
      <c r="C719" s="3"/>
      <c r="D719" s="3"/>
      <c r="E719" s="3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3"/>
      <c r="B720" s="3"/>
      <c r="C720" s="3"/>
      <c r="D720" s="3"/>
      <c r="E720" s="3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3"/>
      <c r="B721" s="3"/>
      <c r="C721" s="3"/>
      <c r="D721" s="3"/>
      <c r="E721" s="3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3"/>
      <c r="B722" s="3"/>
      <c r="C722" s="3"/>
      <c r="D722" s="3"/>
      <c r="E722" s="3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3"/>
      <c r="B723" s="3"/>
      <c r="C723" s="3"/>
      <c r="D723" s="3"/>
      <c r="E723" s="3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3"/>
      <c r="B724" s="3"/>
      <c r="C724" s="3"/>
      <c r="D724" s="3"/>
      <c r="E724" s="3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3"/>
      <c r="B725" s="3"/>
      <c r="C725" s="3"/>
      <c r="D725" s="3"/>
      <c r="E725" s="3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3"/>
      <c r="B726" s="3"/>
      <c r="C726" s="3"/>
      <c r="D726" s="3"/>
      <c r="E726" s="3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3"/>
      <c r="B727" s="3"/>
      <c r="C727" s="3"/>
      <c r="D727" s="3"/>
      <c r="E727" s="3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3"/>
      <c r="B728" s="3"/>
      <c r="C728" s="3"/>
      <c r="D728" s="3"/>
      <c r="E728" s="3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3"/>
      <c r="B729" s="3"/>
      <c r="C729" s="3"/>
      <c r="D729" s="3"/>
      <c r="E729" s="3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3"/>
      <c r="B730" s="3"/>
      <c r="C730" s="3"/>
      <c r="D730" s="3"/>
      <c r="E730" s="3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3"/>
      <c r="B731" s="3"/>
      <c r="C731" s="3"/>
      <c r="D731" s="3"/>
      <c r="E731" s="3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3"/>
      <c r="B732" s="3"/>
      <c r="C732" s="3"/>
      <c r="D732" s="3"/>
      <c r="E732" s="3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3"/>
      <c r="B733" s="3"/>
      <c r="C733" s="3"/>
      <c r="D733" s="3"/>
      <c r="E733" s="3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3"/>
      <c r="B734" s="3"/>
      <c r="C734" s="3"/>
      <c r="D734" s="3"/>
      <c r="E734" s="3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3"/>
      <c r="B735" s="3"/>
      <c r="C735" s="3"/>
      <c r="D735" s="3"/>
      <c r="E735" s="3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3"/>
      <c r="B736" s="3"/>
      <c r="C736" s="3"/>
      <c r="D736" s="3"/>
      <c r="E736" s="3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3"/>
      <c r="B737" s="3"/>
      <c r="C737" s="3"/>
      <c r="D737" s="3"/>
      <c r="E737" s="3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3"/>
      <c r="B738" s="3"/>
      <c r="C738" s="3"/>
      <c r="D738" s="3"/>
      <c r="E738" s="3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3"/>
      <c r="B739" s="3"/>
      <c r="C739" s="3"/>
      <c r="D739" s="3"/>
      <c r="E739" s="3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3"/>
      <c r="B740" s="3"/>
      <c r="C740" s="3"/>
      <c r="D740" s="3"/>
      <c r="E740" s="3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3"/>
      <c r="B741" s="3"/>
      <c r="C741" s="3"/>
      <c r="D741" s="3"/>
      <c r="E741" s="3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3"/>
      <c r="B742" s="3"/>
      <c r="C742" s="3"/>
      <c r="D742" s="3"/>
      <c r="E742" s="3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3"/>
      <c r="B743" s="3"/>
      <c r="C743" s="3"/>
      <c r="D743" s="3"/>
      <c r="E743" s="3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3"/>
      <c r="B744" s="3"/>
      <c r="C744" s="3"/>
      <c r="D744" s="3"/>
      <c r="E744" s="3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3"/>
      <c r="B745" s="3"/>
      <c r="C745" s="3"/>
      <c r="D745" s="3"/>
      <c r="E745" s="3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3"/>
      <c r="B746" s="3"/>
      <c r="C746" s="3"/>
      <c r="D746" s="3"/>
      <c r="E746" s="3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3"/>
      <c r="B747" s="3"/>
      <c r="C747" s="3"/>
      <c r="D747" s="3"/>
      <c r="E747" s="3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3"/>
      <c r="B748" s="3"/>
      <c r="C748" s="3"/>
      <c r="D748" s="3"/>
      <c r="E748" s="3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3"/>
      <c r="B749" s="3"/>
      <c r="C749" s="3"/>
      <c r="D749" s="3"/>
      <c r="E749" s="3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3"/>
      <c r="B750" s="3"/>
      <c r="C750" s="3"/>
      <c r="D750" s="3"/>
      <c r="E750" s="3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3"/>
      <c r="B751" s="3"/>
      <c r="C751" s="3"/>
      <c r="D751" s="3"/>
      <c r="E751" s="3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3"/>
      <c r="B752" s="3"/>
      <c r="C752" s="3"/>
      <c r="D752" s="3"/>
      <c r="E752" s="3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3"/>
      <c r="B753" s="3"/>
      <c r="C753" s="3"/>
      <c r="D753" s="3"/>
      <c r="E753" s="3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3"/>
      <c r="B754" s="3"/>
      <c r="C754" s="3"/>
      <c r="D754" s="3"/>
      <c r="E754" s="3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3"/>
      <c r="B755" s="3"/>
      <c r="C755" s="3"/>
      <c r="D755" s="3"/>
      <c r="E755" s="3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3"/>
      <c r="B756" s="3"/>
      <c r="C756" s="3"/>
      <c r="D756" s="3"/>
      <c r="E756" s="3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3"/>
      <c r="B757" s="3"/>
      <c r="C757" s="3"/>
      <c r="D757" s="3"/>
      <c r="E757" s="3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3"/>
      <c r="B758" s="3"/>
      <c r="C758" s="3"/>
      <c r="D758" s="3"/>
      <c r="E758" s="3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3"/>
      <c r="B759" s="3"/>
      <c r="C759" s="3"/>
      <c r="D759" s="3"/>
      <c r="E759" s="3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3"/>
      <c r="B760" s="3"/>
      <c r="C760" s="3"/>
      <c r="D760" s="3"/>
      <c r="E760" s="3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3"/>
      <c r="B761" s="3"/>
      <c r="C761" s="3"/>
      <c r="D761" s="3"/>
      <c r="E761" s="3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3"/>
      <c r="B762" s="3"/>
      <c r="C762" s="3"/>
      <c r="D762" s="3"/>
      <c r="E762" s="3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3"/>
      <c r="B763" s="3"/>
      <c r="C763" s="3"/>
      <c r="D763" s="3"/>
      <c r="E763" s="3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3"/>
      <c r="B764" s="3"/>
      <c r="C764" s="3"/>
      <c r="D764" s="3"/>
      <c r="E764" s="3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3"/>
      <c r="B765" s="3"/>
      <c r="C765" s="3"/>
      <c r="D765" s="3"/>
      <c r="E765" s="3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3"/>
      <c r="B766" s="3"/>
      <c r="C766" s="3"/>
      <c r="D766" s="3"/>
      <c r="E766" s="3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3"/>
      <c r="B767" s="3"/>
      <c r="C767" s="3"/>
      <c r="D767" s="3"/>
      <c r="E767" s="3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3"/>
      <c r="B768" s="3"/>
      <c r="C768" s="3"/>
      <c r="D768" s="3"/>
      <c r="E768" s="3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3"/>
      <c r="B769" s="3"/>
      <c r="C769" s="3"/>
      <c r="D769" s="3"/>
      <c r="E769" s="3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3"/>
      <c r="B770" s="3"/>
      <c r="C770" s="3"/>
      <c r="D770" s="3"/>
      <c r="E770" s="3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3"/>
      <c r="B771" s="3"/>
      <c r="C771" s="3"/>
      <c r="D771" s="3"/>
      <c r="E771" s="3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3"/>
      <c r="B772" s="3"/>
      <c r="C772" s="3"/>
      <c r="D772" s="3"/>
      <c r="E772" s="3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3"/>
      <c r="B773" s="3"/>
      <c r="C773" s="3"/>
      <c r="D773" s="3"/>
      <c r="E773" s="3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3"/>
      <c r="B774" s="3"/>
      <c r="C774" s="3"/>
      <c r="D774" s="3"/>
      <c r="E774" s="3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3"/>
      <c r="B775" s="3"/>
      <c r="C775" s="3"/>
      <c r="D775" s="3"/>
      <c r="E775" s="3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3"/>
      <c r="B776" s="3"/>
      <c r="C776" s="3"/>
      <c r="D776" s="3"/>
      <c r="E776" s="3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3"/>
      <c r="B777" s="3"/>
      <c r="C777" s="3"/>
      <c r="D777" s="3"/>
      <c r="E777" s="3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3"/>
      <c r="B778" s="3"/>
      <c r="C778" s="3"/>
      <c r="D778" s="3"/>
      <c r="E778" s="3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3"/>
      <c r="B779" s="3"/>
      <c r="C779" s="3"/>
      <c r="D779" s="3"/>
      <c r="E779" s="3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3"/>
      <c r="B780" s="3"/>
      <c r="C780" s="3"/>
      <c r="D780" s="3"/>
      <c r="E780" s="3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3"/>
      <c r="B781" s="3"/>
      <c r="C781" s="3"/>
      <c r="D781" s="3"/>
      <c r="E781" s="3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3"/>
      <c r="B782" s="3"/>
      <c r="C782" s="3"/>
      <c r="D782" s="3"/>
      <c r="E782" s="3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3"/>
      <c r="B783" s="3"/>
      <c r="C783" s="3"/>
      <c r="D783" s="3"/>
      <c r="E783" s="3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3"/>
      <c r="B784" s="3"/>
      <c r="C784" s="3"/>
      <c r="D784" s="3"/>
      <c r="E784" s="3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3"/>
      <c r="B785" s="3"/>
      <c r="C785" s="3"/>
      <c r="D785" s="3"/>
      <c r="E785" s="3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3"/>
      <c r="B786" s="3"/>
      <c r="C786" s="3"/>
      <c r="D786" s="3"/>
      <c r="E786" s="3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3"/>
      <c r="B787" s="3"/>
      <c r="C787" s="3"/>
      <c r="D787" s="3"/>
      <c r="E787" s="3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3"/>
      <c r="B788" s="3"/>
      <c r="C788" s="3"/>
      <c r="D788" s="3"/>
      <c r="E788" s="3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3"/>
      <c r="B789" s="3"/>
      <c r="C789" s="3"/>
      <c r="D789" s="3"/>
      <c r="E789" s="3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3"/>
      <c r="B790" s="3"/>
      <c r="C790" s="3"/>
      <c r="D790" s="3"/>
      <c r="E790" s="3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3"/>
      <c r="B791" s="3"/>
      <c r="C791" s="3"/>
      <c r="D791" s="3"/>
      <c r="E791" s="3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3"/>
      <c r="B792" s="3"/>
      <c r="C792" s="3"/>
      <c r="D792" s="3"/>
      <c r="E792" s="3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3"/>
      <c r="B793" s="3"/>
      <c r="C793" s="3"/>
      <c r="D793" s="3"/>
      <c r="E793" s="3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3"/>
      <c r="B794" s="3"/>
      <c r="C794" s="3"/>
      <c r="D794" s="3"/>
      <c r="E794" s="3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3"/>
      <c r="B795" s="3"/>
      <c r="C795" s="3"/>
      <c r="D795" s="3"/>
      <c r="E795" s="3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3"/>
      <c r="B796" s="3"/>
      <c r="C796" s="3"/>
      <c r="D796" s="3"/>
      <c r="E796" s="3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3"/>
      <c r="B797" s="3"/>
      <c r="C797" s="3"/>
      <c r="D797" s="3"/>
      <c r="E797" s="3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3"/>
      <c r="B798" s="3"/>
      <c r="C798" s="3"/>
      <c r="D798" s="3"/>
      <c r="E798" s="3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3"/>
      <c r="B799" s="3"/>
      <c r="C799" s="3"/>
      <c r="D799" s="3"/>
      <c r="E799" s="3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3"/>
      <c r="B800" s="3"/>
      <c r="C800" s="3"/>
      <c r="D800" s="3"/>
      <c r="E800" s="3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3"/>
      <c r="B801" s="3"/>
      <c r="C801" s="3"/>
      <c r="D801" s="3"/>
      <c r="E801" s="3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3"/>
      <c r="B802" s="3"/>
      <c r="C802" s="3"/>
      <c r="D802" s="3"/>
      <c r="E802" s="3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3"/>
      <c r="B803" s="3"/>
      <c r="C803" s="3"/>
      <c r="D803" s="3"/>
      <c r="E803" s="3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3"/>
      <c r="B804" s="3"/>
      <c r="C804" s="3"/>
      <c r="D804" s="3"/>
      <c r="E804" s="3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3"/>
      <c r="B805" s="3"/>
      <c r="C805" s="3"/>
      <c r="D805" s="3"/>
      <c r="E805" s="3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3"/>
      <c r="B806" s="3"/>
      <c r="C806" s="3"/>
      <c r="D806" s="3"/>
      <c r="E806" s="3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3"/>
      <c r="B807" s="3"/>
      <c r="C807" s="3"/>
      <c r="D807" s="3"/>
      <c r="E807" s="3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3"/>
      <c r="B808" s="3"/>
      <c r="C808" s="3"/>
      <c r="D808" s="3"/>
      <c r="E808" s="3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3"/>
      <c r="B809" s="3"/>
      <c r="C809" s="3"/>
      <c r="D809" s="3"/>
      <c r="E809" s="3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3"/>
      <c r="B810" s="3"/>
      <c r="C810" s="3"/>
      <c r="D810" s="3"/>
      <c r="E810" s="3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3"/>
      <c r="B811" s="3"/>
      <c r="C811" s="3"/>
      <c r="D811" s="3"/>
      <c r="E811" s="3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3"/>
      <c r="B812" s="3"/>
      <c r="C812" s="3"/>
      <c r="D812" s="3"/>
      <c r="E812" s="3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3"/>
      <c r="B813" s="3"/>
      <c r="C813" s="3"/>
      <c r="D813" s="3"/>
      <c r="E813" s="3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3"/>
      <c r="B814" s="3"/>
      <c r="C814" s="3"/>
      <c r="D814" s="3"/>
      <c r="E814" s="3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3"/>
      <c r="B815" s="3"/>
      <c r="C815" s="3"/>
      <c r="D815" s="3"/>
      <c r="E815" s="3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3"/>
      <c r="B816" s="3"/>
      <c r="C816" s="3"/>
      <c r="D816" s="3"/>
      <c r="E816" s="3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3"/>
      <c r="B817" s="3"/>
      <c r="C817" s="3"/>
      <c r="D817" s="3"/>
      <c r="E817" s="3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3"/>
      <c r="B818" s="3"/>
      <c r="C818" s="3"/>
      <c r="D818" s="3"/>
      <c r="E818" s="3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3"/>
      <c r="B819" s="3"/>
      <c r="C819" s="3"/>
      <c r="D819" s="3"/>
      <c r="E819" s="3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3"/>
      <c r="B820" s="3"/>
      <c r="C820" s="3"/>
      <c r="D820" s="3"/>
      <c r="E820" s="3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3"/>
      <c r="B821" s="3"/>
      <c r="C821" s="3"/>
      <c r="D821" s="3"/>
      <c r="E821" s="3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3"/>
      <c r="B822" s="3"/>
      <c r="C822" s="3"/>
      <c r="D822" s="3"/>
      <c r="E822" s="3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3"/>
      <c r="B823" s="3"/>
      <c r="C823" s="3"/>
      <c r="D823" s="3"/>
      <c r="E823" s="3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3"/>
      <c r="B824" s="3"/>
      <c r="C824" s="3"/>
      <c r="D824" s="3"/>
      <c r="E824" s="3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3"/>
      <c r="B825" s="3"/>
      <c r="C825" s="3"/>
      <c r="D825" s="3"/>
      <c r="E825" s="3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3"/>
      <c r="B826" s="3"/>
      <c r="C826" s="3"/>
      <c r="D826" s="3"/>
      <c r="E826" s="3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3"/>
      <c r="B827" s="3"/>
      <c r="C827" s="3"/>
      <c r="D827" s="3"/>
      <c r="E827" s="3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3"/>
      <c r="B828" s="3"/>
      <c r="C828" s="3"/>
      <c r="D828" s="3"/>
      <c r="E828" s="3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3"/>
      <c r="B829" s="3"/>
      <c r="C829" s="3"/>
      <c r="D829" s="3"/>
      <c r="E829" s="3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3"/>
      <c r="B830" s="3"/>
      <c r="C830" s="3"/>
      <c r="D830" s="3"/>
      <c r="E830" s="3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3"/>
      <c r="B831" s="3"/>
      <c r="C831" s="3"/>
      <c r="D831" s="3"/>
      <c r="E831" s="3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3"/>
      <c r="B832" s="3"/>
      <c r="C832" s="3"/>
      <c r="D832" s="3"/>
      <c r="E832" s="3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3"/>
      <c r="B833" s="3"/>
      <c r="C833" s="3"/>
      <c r="D833" s="3"/>
      <c r="E833" s="3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3"/>
      <c r="B834" s="3"/>
      <c r="C834" s="3"/>
      <c r="D834" s="3"/>
      <c r="E834" s="3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3"/>
      <c r="B835" s="3"/>
      <c r="C835" s="3"/>
      <c r="D835" s="3"/>
      <c r="E835" s="3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3"/>
      <c r="B836" s="3"/>
      <c r="C836" s="3"/>
      <c r="D836" s="3"/>
      <c r="E836" s="3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3"/>
      <c r="B837" s="3"/>
      <c r="C837" s="3"/>
      <c r="D837" s="3"/>
      <c r="E837" s="3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3"/>
      <c r="B838" s="3"/>
      <c r="C838" s="3"/>
      <c r="D838" s="3"/>
      <c r="E838" s="3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3"/>
      <c r="B839" s="3"/>
      <c r="C839" s="3"/>
      <c r="D839" s="3"/>
      <c r="E839" s="3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3"/>
      <c r="B840" s="3"/>
      <c r="C840" s="3"/>
      <c r="D840" s="3"/>
      <c r="E840" s="3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3"/>
      <c r="B841" s="3"/>
      <c r="C841" s="3"/>
      <c r="D841" s="3"/>
      <c r="E841" s="3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3"/>
      <c r="B842" s="3"/>
      <c r="C842" s="3"/>
      <c r="D842" s="3"/>
      <c r="E842" s="3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3"/>
      <c r="B843" s="3"/>
      <c r="C843" s="3"/>
      <c r="D843" s="3"/>
      <c r="E843" s="3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3"/>
      <c r="B844" s="3"/>
      <c r="C844" s="3"/>
      <c r="D844" s="3"/>
      <c r="E844" s="3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3"/>
      <c r="B845" s="3"/>
      <c r="C845" s="3"/>
      <c r="D845" s="3"/>
      <c r="E845" s="3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3"/>
      <c r="B846" s="3"/>
      <c r="C846" s="3"/>
      <c r="D846" s="3"/>
      <c r="E846" s="3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3"/>
      <c r="B847" s="3"/>
      <c r="C847" s="3"/>
      <c r="D847" s="3"/>
      <c r="E847" s="3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3"/>
      <c r="B848" s="3"/>
      <c r="C848" s="3"/>
      <c r="D848" s="3"/>
      <c r="E848" s="3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3"/>
      <c r="B849" s="3"/>
      <c r="C849" s="3"/>
      <c r="D849" s="3"/>
      <c r="E849" s="3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3"/>
      <c r="B850" s="3"/>
      <c r="C850" s="3"/>
      <c r="D850" s="3"/>
      <c r="E850" s="3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3"/>
      <c r="B851" s="3"/>
      <c r="C851" s="3"/>
      <c r="D851" s="3"/>
      <c r="E851" s="3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3"/>
      <c r="B852" s="3"/>
      <c r="C852" s="3"/>
      <c r="D852" s="3"/>
      <c r="E852" s="3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3"/>
      <c r="B853" s="3"/>
      <c r="C853" s="3"/>
      <c r="D853" s="3"/>
      <c r="E853" s="3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3"/>
      <c r="B854" s="3"/>
      <c r="C854" s="3"/>
      <c r="D854" s="3"/>
      <c r="E854" s="3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3"/>
      <c r="B855" s="3"/>
      <c r="C855" s="3"/>
      <c r="D855" s="3"/>
      <c r="E855" s="3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3"/>
      <c r="B856" s="3"/>
      <c r="C856" s="3"/>
      <c r="D856" s="3"/>
      <c r="E856" s="3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3"/>
      <c r="B857" s="3"/>
      <c r="C857" s="3"/>
      <c r="D857" s="3"/>
      <c r="E857" s="3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3"/>
      <c r="B858" s="3"/>
      <c r="C858" s="3"/>
      <c r="D858" s="3"/>
      <c r="E858" s="3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3"/>
      <c r="B859" s="3"/>
      <c r="C859" s="3"/>
      <c r="D859" s="3"/>
      <c r="E859" s="3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3"/>
      <c r="B860" s="3"/>
      <c r="C860" s="3"/>
      <c r="D860" s="3"/>
      <c r="E860" s="3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3"/>
      <c r="B861" s="3"/>
      <c r="C861" s="3"/>
      <c r="D861" s="3"/>
      <c r="E861" s="3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3"/>
      <c r="B862" s="3"/>
      <c r="C862" s="3"/>
      <c r="D862" s="3"/>
      <c r="E862" s="3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3"/>
      <c r="B863" s="3"/>
      <c r="C863" s="3"/>
      <c r="D863" s="3"/>
      <c r="E863" s="3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3"/>
      <c r="B864" s="3"/>
      <c r="C864" s="3"/>
      <c r="D864" s="3"/>
      <c r="E864" s="3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3"/>
      <c r="B865" s="3"/>
      <c r="C865" s="3"/>
      <c r="D865" s="3"/>
      <c r="E865" s="3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3"/>
      <c r="B866" s="3"/>
      <c r="C866" s="3"/>
      <c r="D866" s="3"/>
      <c r="E866" s="3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3"/>
      <c r="B867" s="3"/>
      <c r="C867" s="3"/>
      <c r="D867" s="3"/>
      <c r="E867" s="3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3"/>
      <c r="B868" s="3"/>
      <c r="C868" s="3"/>
      <c r="D868" s="3"/>
      <c r="E868" s="3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3"/>
      <c r="B869" s="3"/>
      <c r="C869" s="3"/>
      <c r="D869" s="3"/>
      <c r="E869" s="3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3"/>
      <c r="B870" s="3"/>
      <c r="C870" s="3"/>
      <c r="D870" s="3"/>
      <c r="E870" s="3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3"/>
      <c r="B871" s="3"/>
      <c r="C871" s="3"/>
      <c r="D871" s="3"/>
      <c r="E871" s="3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3"/>
      <c r="B872" s="3"/>
      <c r="C872" s="3"/>
      <c r="D872" s="3"/>
      <c r="E872" s="3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3"/>
      <c r="B873" s="3"/>
      <c r="C873" s="3"/>
      <c r="D873" s="3"/>
      <c r="E873" s="3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3"/>
      <c r="B874" s="3"/>
      <c r="C874" s="3"/>
      <c r="D874" s="3"/>
      <c r="E874" s="3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3"/>
      <c r="B875" s="3"/>
      <c r="C875" s="3"/>
      <c r="D875" s="3"/>
      <c r="E875" s="3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3"/>
      <c r="B876" s="3"/>
      <c r="C876" s="3"/>
      <c r="D876" s="3"/>
      <c r="E876" s="3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3"/>
      <c r="B877" s="3"/>
      <c r="C877" s="3"/>
      <c r="D877" s="3"/>
      <c r="E877" s="3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3"/>
      <c r="B878" s="3"/>
      <c r="C878" s="3"/>
      <c r="D878" s="3"/>
      <c r="E878" s="3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3"/>
      <c r="B879" s="3"/>
      <c r="C879" s="3"/>
      <c r="D879" s="3"/>
      <c r="E879" s="3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3"/>
      <c r="B880" s="3"/>
      <c r="C880" s="3"/>
      <c r="D880" s="3"/>
      <c r="E880" s="3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3"/>
      <c r="B881" s="3"/>
      <c r="C881" s="3"/>
      <c r="D881" s="3"/>
      <c r="E881" s="3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3"/>
      <c r="B882" s="3"/>
      <c r="C882" s="3"/>
      <c r="D882" s="3"/>
      <c r="E882" s="3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3"/>
      <c r="B883" s="3"/>
      <c r="C883" s="3"/>
      <c r="D883" s="3"/>
      <c r="E883" s="3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3"/>
      <c r="B884" s="3"/>
      <c r="C884" s="3"/>
      <c r="D884" s="3"/>
      <c r="E884" s="3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3"/>
      <c r="B885" s="3"/>
      <c r="C885" s="3"/>
      <c r="D885" s="3"/>
      <c r="E885" s="3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3"/>
      <c r="B886" s="3"/>
      <c r="C886" s="3"/>
      <c r="D886" s="3"/>
      <c r="E886" s="3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3"/>
      <c r="B887" s="3"/>
      <c r="C887" s="3"/>
      <c r="D887" s="3"/>
      <c r="E887" s="3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3"/>
      <c r="B888" s="3"/>
      <c r="C888" s="3"/>
      <c r="D888" s="3"/>
      <c r="E888" s="3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3"/>
      <c r="B889" s="3"/>
      <c r="C889" s="3"/>
      <c r="D889" s="3"/>
      <c r="E889" s="3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3"/>
      <c r="B890" s="3"/>
      <c r="C890" s="3"/>
      <c r="D890" s="3"/>
      <c r="E890" s="3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3"/>
      <c r="B891" s="3"/>
      <c r="C891" s="3"/>
      <c r="D891" s="3"/>
      <c r="E891" s="3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3"/>
      <c r="B892" s="3"/>
      <c r="C892" s="3"/>
      <c r="D892" s="3"/>
      <c r="E892" s="3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3"/>
      <c r="B893" s="3"/>
      <c r="C893" s="3"/>
      <c r="D893" s="3"/>
      <c r="E893" s="3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3"/>
      <c r="B894" s="3"/>
      <c r="C894" s="3"/>
      <c r="D894" s="3"/>
      <c r="E894" s="3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3"/>
      <c r="B895" s="3"/>
      <c r="C895" s="3"/>
      <c r="D895" s="3"/>
      <c r="E895" s="3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3"/>
      <c r="B896" s="3"/>
      <c r="C896" s="3"/>
      <c r="D896" s="3"/>
      <c r="E896" s="3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3"/>
      <c r="B897" s="3"/>
      <c r="C897" s="3"/>
      <c r="D897" s="3"/>
      <c r="E897" s="3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3"/>
      <c r="B898" s="3"/>
      <c r="C898" s="3"/>
      <c r="D898" s="3"/>
      <c r="E898" s="3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3"/>
      <c r="B899" s="3"/>
      <c r="C899" s="3"/>
      <c r="D899" s="3"/>
      <c r="E899" s="3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3"/>
      <c r="B900" s="3"/>
      <c r="C900" s="3"/>
      <c r="D900" s="3"/>
      <c r="E900" s="3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3"/>
      <c r="B901" s="3"/>
      <c r="C901" s="3"/>
      <c r="D901" s="3"/>
      <c r="E901" s="3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3"/>
      <c r="B902" s="3"/>
      <c r="C902" s="3"/>
      <c r="D902" s="3"/>
      <c r="E902" s="3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3"/>
      <c r="B903" s="3"/>
      <c r="C903" s="3"/>
      <c r="D903" s="3"/>
      <c r="E903" s="3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3"/>
      <c r="B904" s="3"/>
      <c r="C904" s="3"/>
      <c r="D904" s="3"/>
      <c r="E904" s="3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3"/>
      <c r="B905" s="3"/>
      <c r="C905" s="3"/>
      <c r="D905" s="3"/>
      <c r="E905" s="3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3"/>
      <c r="B906" s="3"/>
      <c r="C906" s="3"/>
      <c r="D906" s="3"/>
      <c r="E906" s="3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3"/>
      <c r="B907" s="3"/>
      <c r="C907" s="3"/>
      <c r="D907" s="3"/>
      <c r="E907" s="3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3"/>
      <c r="B908" s="3"/>
      <c r="C908" s="3"/>
      <c r="D908" s="3"/>
      <c r="E908" s="3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3"/>
      <c r="B909" s="3"/>
      <c r="C909" s="3"/>
      <c r="D909" s="3"/>
      <c r="E909" s="3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3"/>
      <c r="B910" s="3"/>
      <c r="C910" s="3"/>
      <c r="D910" s="3"/>
      <c r="E910" s="3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3"/>
      <c r="B911" s="3"/>
      <c r="C911" s="3"/>
      <c r="D911" s="3"/>
      <c r="E911" s="3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3"/>
      <c r="B912" s="3"/>
      <c r="C912" s="3"/>
      <c r="D912" s="3"/>
      <c r="E912" s="3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3"/>
      <c r="B913" s="3"/>
      <c r="C913" s="3"/>
      <c r="D913" s="3"/>
      <c r="E913" s="3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3"/>
      <c r="B914" s="3"/>
      <c r="C914" s="3"/>
      <c r="D914" s="3"/>
      <c r="E914" s="3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3"/>
      <c r="B915" s="3"/>
      <c r="C915" s="3"/>
      <c r="D915" s="3"/>
      <c r="E915" s="3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3"/>
      <c r="B916" s="3"/>
      <c r="C916" s="3"/>
      <c r="D916" s="3"/>
      <c r="E916" s="3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3"/>
      <c r="B917" s="3"/>
      <c r="C917" s="3"/>
      <c r="D917" s="3"/>
      <c r="E917" s="3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3"/>
      <c r="B918" s="3"/>
      <c r="C918" s="3"/>
      <c r="D918" s="3"/>
      <c r="E918" s="3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3"/>
      <c r="B919" s="3"/>
      <c r="C919" s="3"/>
      <c r="D919" s="3"/>
      <c r="E919" s="3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3"/>
      <c r="B920" s="3"/>
      <c r="C920" s="3"/>
      <c r="D920" s="3"/>
      <c r="E920" s="3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3"/>
      <c r="B921" s="3"/>
      <c r="C921" s="3"/>
      <c r="D921" s="3"/>
      <c r="E921" s="3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3"/>
      <c r="B922" s="3"/>
      <c r="C922" s="3"/>
      <c r="D922" s="3"/>
      <c r="E922" s="3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3"/>
      <c r="B923" s="3"/>
      <c r="C923" s="3"/>
      <c r="D923" s="3"/>
      <c r="E923" s="3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3"/>
      <c r="B924" s="3"/>
      <c r="C924" s="3"/>
      <c r="D924" s="3"/>
      <c r="E924" s="3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3"/>
      <c r="B925" s="3"/>
      <c r="C925" s="3"/>
      <c r="D925" s="3"/>
      <c r="E925" s="3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3"/>
      <c r="B926" s="3"/>
      <c r="C926" s="3"/>
      <c r="D926" s="3"/>
      <c r="E926" s="3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3"/>
      <c r="B927" s="3"/>
      <c r="C927" s="3"/>
      <c r="D927" s="3"/>
      <c r="E927" s="3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3"/>
      <c r="B928" s="3"/>
      <c r="C928" s="3"/>
      <c r="D928" s="3"/>
      <c r="E928" s="3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3"/>
      <c r="B929" s="3"/>
      <c r="C929" s="3"/>
      <c r="D929" s="3"/>
      <c r="E929" s="3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3"/>
      <c r="B930" s="3"/>
      <c r="C930" s="3"/>
      <c r="D930" s="3"/>
      <c r="E930" s="3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3"/>
      <c r="B931" s="3"/>
      <c r="C931" s="3"/>
      <c r="D931" s="3"/>
      <c r="E931" s="3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3"/>
      <c r="B932" s="3"/>
      <c r="C932" s="3"/>
      <c r="D932" s="3"/>
      <c r="E932" s="3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3"/>
      <c r="B933" s="3"/>
      <c r="C933" s="3"/>
      <c r="D933" s="3"/>
      <c r="E933" s="3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3"/>
      <c r="B934" s="3"/>
      <c r="C934" s="3"/>
      <c r="D934" s="3"/>
      <c r="E934" s="3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3"/>
      <c r="B935" s="3"/>
      <c r="C935" s="3"/>
      <c r="D935" s="3"/>
      <c r="E935" s="3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3"/>
      <c r="B936" s="3"/>
      <c r="C936" s="3"/>
      <c r="D936" s="3"/>
      <c r="E936" s="3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3"/>
      <c r="B937" s="3"/>
      <c r="C937" s="3"/>
      <c r="D937" s="3"/>
      <c r="E937" s="3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3"/>
      <c r="B938" s="3"/>
      <c r="C938" s="3"/>
      <c r="D938" s="3"/>
      <c r="E938" s="3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3"/>
      <c r="B939" s="3"/>
      <c r="C939" s="3"/>
      <c r="D939" s="3"/>
      <c r="E939" s="3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3"/>
      <c r="B940" s="3"/>
      <c r="C940" s="3"/>
      <c r="D940" s="3"/>
      <c r="E940" s="3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3"/>
      <c r="B941" s="3"/>
      <c r="C941" s="3"/>
      <c r="D941" s="3"/>
      <c r="E941" s="3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3"/>
      <c r="B942" s="3"/>
      <c r="C942" s="3"/>
      <c r="D942" s="3"/>
      <c r="E942" s="3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3"/>
      <c r="B943" s="3"/>
      <c r="C943" s="3"/>
      <c r="D943" s="3"/>
      <c r="E943" s="3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3"/>
      <c r="B944" s="3"/>
      <c r="C944" s="3"/>
      <c r="D944" s="3"/>
      <c r="E944" s="3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3"/>
      <c r="B945" s="3"/>
      <c r="C945" s="3"/>
      <c r="D945" s="3"/>
      <c r="E945" s="3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3"/>
      <c r="B946" s="3"/>
      <c r="C946" s="3"/>
      <c r="D946" s="3"/>
      <c r="E946" s="3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3"/>
      <c r="B947" s="3"/>
      <c r="C947" s="3"/>
      <c r="D947" s="3"/>
      <c r="E947" s="3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3"/>
      <c r="B948" s="3"/>
      <c r="C948" s="3"/>
      <c r="D948" s="3"/>
      <c r="E948" s="3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3"/>
      <c r="B949" s="3"/>
      <c r="C949" s="3"/>
      <c r="D949" s="3"/>
      <c r="E949" s="3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3"/>
      <c r="B950" s="3"/>
      <c r="C950" s="3"/>
      <c r="D950" s="3"/>
      <c r="E950" s="3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3"/>
      <c r="B951" s="3"/>
      <c r="C951" s="3"/>
      <c r="D951" s="3"/>
      <c r="E951" s="3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3"/>
      <c r="B952" s="3"/>
      <c r="C952" s="3"/>
      <c r="D952" s="3"/>
      <c r="E952" s="3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3"/>
      <c r="B953" s="3"/>
      <c r="C953" s="3"/>
      <c r="D953" s="3"/>
      <c r="E953" s="3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3"/>
      <c r="B954" s="3"/>
      <c r="C954" s="3"/>
      <c r="D954" s="3"/>
      <c r="E954" s="3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3"/>
      <c r="B955" s="3"/>
      <c r="C955" s="3"/>
      <c r="D955" s="3"/>
      <c r="E955" s="3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3"/>
      <c r="B956" s="3"/>
      <c r="C956" s="3"/>
      <c r="D956" s="3"/>
      <c r="E956" s="3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3"/>
      <c r="B957" s="3"/>
      <c r="C957" s="3"/>
      <c r="D957" s="3"/>
      <c r="E957" s="3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3"/>
      <c r="B958" s="3"/>
      <c r="C958" s="3"/>
      <c r="D958" s="3"/>
      <c r="E958" s="3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3"/>
      <c r="B959" s="3"/>
      <c r="C959" s="3"/>
      <c r="D959" s="3"/>
      <c r="E959" s="3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3"/>
      <c r="B960" s="3"/>
      <c r="C960" s="3"/>
      <c r="D960" s="3"/>
      <c r="E960" s="3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3"/>
      <c r="B961" s="3"/>
      <c r="C961" s="3"/>
      <c r="D961" s="3"/>
      <c r="E961" s="3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3"/>
      <c r="B962" s="3"/>
      <c r="C962" s="3"/>
      <c r="D962" s="3"/>
      <c r="E962" s="3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3"/>
      <c r="B963" s="3"/>
      <c r="C963" s="3"/>
      <c r="D963" s="3"/>
      <c r="E963" s="3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3"/>
      <c r="B964" s="3"/>
      <c r="C964" s="3"/>
      <c r="D964" s="3"/>
      <c r="E964" s="3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3"/>
      <c r="B965" s="3"/>
      <c r="C965" s="3"/>
      <c r="D965" s="3"/>
      <c r="E965" s="3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3"/>
      <c r="B966" s="3"/>
      <c r="C966" s="3"/>
      <c r="D966" s="3"/>
      <c r="E966" s="3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3"/>
      <c r="B967" s="3"/>
      <c r="C967" s="3"/>
      <c r="D967" s="3"/>
      <c r="E967" s="3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3"/>
      <c r="B968" s="3"/>
      <c r="C968" s="3"/>
      <c r="D968" s="3"/>
      <c r="E968" s="3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3"/>
      <c r="B969" s="3"/>
      <c r="C969" s="3"/>
      <c r="D969" s="3"/>
      <c r="E969" s="3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3"/>
      <c r="B970" s="3"/>
      <c r="C970" s="3"/>
      <c r="D970" s="3"/>
      <c r="E970" s="3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3"/>
      <c r="B971" s="3"/>
      <c r="C971" s="3"/>
      <c r="D971" s="3"/>
      <c r="E971" s="3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3"/>
      <c r="B972" s="3"/>
      <c r="C972" s="3"/>
      <c r="D972" s="3"/>
      <c r="E972" s="3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3"/>
      <c r="B973" s="3"/>
      <c r="C973" s="3"/>
      <c r="D973" s="3"/>
      <c r="E973" s="3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3"/>
      <c r="B974" s="3"/>
      <c r="C974" s="3"/>
      <c r="D974" s="3"/>
      <c r="E974" s="3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3"/>
      <c r="B975" s="3"/>
      <c r="C975" s="3"/>
      <c r="D975" s="3"/>
      <c r="E975" s="3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3"/>
      <c r="B976" s="3"/>
      <c r="C976" s="3"/>
      <c r="D976" s="3"/>
      <c r="E976" s="3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3"/>
      <c r="B977" s="3"/>
      <c r="C977" s="3"/>
      <c r="D977" s="3"/>
      <c r="E977" s="3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3"/>
      <c r="B978" s="3"/>
      <c r="C978" s="3"/>
      <c r="D978" s="3"/>
      <c r="E978" s="3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3"/>
      <c r="B979" s="3"/>
      <c r="C979" s="3"/>
      <c r="D979" s="3"/>
      <c r="E979" s="3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3"/>
      <c r="B980" s="3"/>
      <c r="C980" s="3"/>
      <c r="D980" s="3"/>
      <c r="E980" s="3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3"/>
      <c r="B981" s="3"/>
      <c r="C981" s="3"/>
      <c r="D981" s="3"/>
      <c r="E981" s="3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3"/>
      <c r="B982" s="3"/>
      <c r="C982" s="3"/>
      <c r="D982" s="3"/>
      <c r="E982" s="3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3"/>
      <c r="B983" s="3"/>
      <c r="C983" s="3"/>
      <c r="D983" s="3"/>
      <c r="E983" s="3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3"/>
      <c r="B984" s="3"/>
      <c r="C984" s="3"/>
      <c r="D984" s="3"/>
      <c r="E984" s="3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3"/>
      <c r="B985" s="3"/>
      <c r="C985" s="3"/>
      <c r="D985" s="3"/>
      <c r="E985" s="3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3"/>
      <c r="B986" s="3"/>
      <c r="C986" s="3"/>
      <c r="D986" s="3"/>
      <c r="E986" s="3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3"/>
      <c r="B987" s="3"/>
      <c r="C987" s="3"/>
      <c r="D987" s="3"/>
      <c r="E987" s="3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3"/>
      <c r="B988" s="3"/>
      <c r="C988" s="3"/>
      <c r="D988" s="3"/>
      <c r="E988" s="3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3"/>
      <c r="B989" s="3"/>
      <c r="C989" s="3"/>
      <c r="D989" s="3"/>
      <c r="E989" s="3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3"/>
      <c r="B990" s="3"/>
      <c r="C990" s="3"/>
      <c r="D990" s="3"/>
      <c r="E990" s="3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3"/>
      <c r="B991" s="3"/>
      <c r="C991" s="3"/>
      <c r="D991" s="3"/>
      <c r="E991" s="3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3"/>
      <c r="B992" s="3"/>
      <c r="C992" s="3"/>
      <c r="D992" s="3"/>
      <c r="E992" s="3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3"/>
      <c r="B993" s="3"/>
      <c r="C993" s="3"/>
      <c r="D993" s="3"/>
      <c r="E993" s="3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3"/>
      <c r="B994" s="3"/>
      <c r="C994" s="3"/>
      <c r="D994" s="3"/>
      <c r="E994" s="3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3"/>
      <c r="B995" s="3"/>
      <c r="C995" s="3"/>
      <c r="D995" s="3"/>
      <c r="E995" s="3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3"/>
      <c r="B996" s="3"/>
      <c r="C996" s="3"/>
      <c r="D996" s="3"/>
      <c r="E996" s="3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3"/>
      <c r="B997" s="3"/>
      <c r="C997" s="3"/>
      <c r="D997" s="3"/>
      <c r="E997" s="3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3"/>
      <c r="B998" s="3"/>
      <c r="C998" s="3"/>
      <c r="D998" s="3"/>
      <c r="E998" s="3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3"/>
      <c r="B999" s="3"/>
      <c r="C999" s="3"/>
      <c r="D999" s="3"/>
      <c r="E999" s="3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3"/>
      <c r="B1000" s="3"/>
      <c r="C1000" s="3"/>
      <c r="D1000" s="3"/>
      <c r="E1000" s="3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5.13" defaultRowHeight="15.0"/>
  <cols>
    <col customWidth="1" min="1" max="1" width="11.5"/>
    <col customWidth="1" min="2" max="2" width="12.5"/>
    <col customWidth="1" min="3" max="4" width="8.88"/>
    <col customWidth="1" min="5" max="5" width="11.63"/>
    <col customWidth="1" min="6" max="6" width="8.88"/>
    <col customWidth="1" min="7" max="7" width="13.13"/>
    <col customWidth="1" min="8" max="11" width="8.88"/>
    <col customWidth="1" min="12" max="26" width="8.63"/>
  </cols>
  <sheetData>
    <row r="1">
      <c r="A1" s="2" t="s">
        <v>0</v>
      </c>
      <c r="B1" s="2" t="s">
        <v>1</v>
      </c>
      <c r="C1" s="2" t="s">
        <v>331</v>
      </c>
      <c r="D1" s="2" t="s">
        <v>332</v>
      </c>
      <c r="E1" s="2" t="s">
        <v>333</v>
      </c>
      <c r="F1" s="2" t="s">
        <v>334</v>
      </c>
      <c r="G1" s="2" t="s">
        <v>335</v>
      </c>
      <c r="H1" s="5" t="s">
        <v>336</v>
      </c>
      <c r="I1" s="6" t="s">
        <v>337</v>
      </c>
      <c r="J1" s="2" t="s">
        <v>338</v>
      </c>
      <c r="K1" s="2" t="s">
        <v>339</v>
      </c>
      <c r="L1" s="7" t="s">
        <v>340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 t="s">
        <v>255</v>
      </c>
      <c r="B2" s="2" t="s">
        <v>256</v>
      </c>
      <c r="C2" s="7">
        <v>45.0</v>
      </c>
      <c r="D2" s="2">
        <f>60+60+60+60+60+60+60+61+60+60+60+65+60+60+59+59+59+60+60+64+59+60+60+28+60+60+20+60+60+59+60+60+60+63+60+63+64+60+33+60+60+65+60+60+65+60+40</f>
        <v>2726</v>
      </c>
      <c r="E2" s="2">
        <f>25+23+30+18+25+38+23+29+22+23+29+40+26+25+19+23+28+20+27+32+34+39+14+35+34+8+30+34+22+25+22+31+35+39+19+20+33+17+27+34+35+26+31+42+27+15</f>
        <v>1253</v>
      </c>
      <c r="F2" s="2">
        <f>24+21+27+18+23+38+21+26+20+21+29+35+24+22+17+20+27+18+24+17+29+32+36+10+31+26+5+29+33+19+22+21+29+33+37+17+18+28+13+23+32+32+25+27+39+24+11</f>
        <v>1153</v>
      </c>
      <c r="G2" s="2">
        <f>1+2+3+2+2+3+2+2+4+2+3+2+3+1+2+3+2+3+2+3+4+4+8+3+1+1+3+3+1+2+2+2+2+2+5+4+4+2+3+1+4+3+3+4</f>
        <v>118</v>
      </c>
      <c r="H2" s="5">
        <f t="shared" ref="H2:H15" si="1">AVERAGE(G2*60/D2)</f>
        <v>2.597212032</v>
      </c>
      <c r="I2" s="6">
        <f t="shared" ref="I2:I15" si="2">F2/E2</f>
        <v>0.9201915403</v>
      </c>
      <c r="J2" s="7">
        <v>24.0</v>
      </c>
      <c r="K2" s="7">
        <v>21.0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7" t="s">
        <v>341</v>
      </c>
      <c r="B3" s="7" t="s">
        <v>342</v>
      </c>
      <c r="C3" s="7">
        <v>14.0</v>
      </c>
      <c r="D3" s="7">
        <f>60+60+60+60+60+45+60+60+60+64+60+60+40+65</f>
        <v>814</v>
      </c>
      <c r="E3" s="7">
        <f>27+37+31+45+34+20+38+38+36+32+32+28+24+26</f>
        <v>448</v>
      </c>
      <c r="F3" s="7">
        <f>27+32+31+42+33+20+38+35+34+31+29+26+19+23</f>
        <v>420</v>
      </c>
      <c r="G3" s="7">
        <f>5+3+1+3+2+1+3+2+5+3</f>
        <v>28</v>
      </c>
      <c r="H3" s="5">
        <f t="shared" si="1"/>
        <v>2.063882064</v>
      </c>
      <c r="I3" s="6">
        <f t="shared" si="2"/>
        <v>0.9375</v>
      </c>
      <c r="J3" s="7">
        <v>10.0</v>
      </c>
      <c r="K3" s="7">
        <v>4.0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7" t="s">
        <v>343</v>
      </c>
      <c r="B4" s="7" t="s">
        <v>344</v>
      </c>
      <c r="C4" s="7">
        <v>12.0</v>
      </c>
      <c r="D4" s="7">
        <f>60+60+63+20+60+65+14+60+65+60+1+20</f>
        <v>548</v>
      </c>
      <c r="E4" s="7">
        <f>19+30+27+6+33+27+8+24+30+34+7</f>
        <v>245</v>
      </c>
      <c r="F4" s="7">
        <f>18+29+25+5+31+24+8+23+28+33+5</f>
        <v>229</v>
      </c>
      <c r="G4" s="7">
        <f>1+2+2+1+2+3+1+2+1+2</f>
        <v>17</v>
      </c>
      <c r="H4" s="5">
        <f t="shared" si="1"/>
        <v>1.861313869</v>
      </c>
      <c r="I4" s="6">
        <f t="shared" si="2"/>
        <v>0.9346938776</v>
      </c>
      <c r="J4" s="7">
        <v>5.0</v>
      </c>
      <c r="K4" s="7">
        <v>3.0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 t="s">
        <v>293</v>
      </c>
      <c r="B5" s="2" t="s">
        <v>345</v>
      </c>
      <c r="C5" s="2">
        <v>4.0</v>
      </c>
      <c r="D5" s="2">
        <f>33+65+45+65</f>
        <v>208</v>
      </c>
      <c r="E5" s="2">
        <f>6+21+18+27</f>
        <v>72</v>
      </c>
      <c r="F5" s="2">
        <f>5+21+17+25</f>
        <v>68</v>
      </c>
      <c r="G5" s="2">
        <f>1+1+2</f>
        <v>4</v>
      </c>
      <c r="H5" s="5">
        <f t="shared" si="1"/>
        <v>1.153846154</v>
      </c>
      <c r="I5" s="6">
        <f t="shared" si="2"/>
        <v>0.9444444444</v>
      </c>
      <c r="J5" s="2">
        <v>3.0</v>
      </c>
      <c r="K5" s="2">
        <v>0.0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7" t="s">
        <v>281</v>
      </c>
      <c r="B6" s="7" t="s">
        <v>346</v>
      </c>
      <c r="C6" s="7">
        <v>3.0</v>
      </c>
      <c r="D6" s="7">
        <f>60+65+60</f>
        <v>185</v>
      </c>
      <c r="E6" s="7">
        <f>25+26+25</f>
        <v>76</v>
      </c>
      <c r="F6" s="7">
        <f>22+24+25</f>
        <v>71</v>
      </c>
      <c r="G6" s="7">
        <f>3+2+3</f>
        <v>8</v>
      </c>
      <c r="H6" s="5">
        <f t="shared" si="1"/>
        <v>2.594594595</v>
      </c>
      <c r="I6" s="6">
        <f t="shared" si="2"/>
        <v>0.9342105263</v>
      </c>
      <c r="J6" s="7">
        <v>2.0</v>
      </c>
      <c r="K6" s="7">
        <v>0.0</v>
      </c>
      <c r="L6" s="7">
        <v>1.0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 t="s">
        <v>347</v>
      </c>
      <c r="B7" s="2" t="s">
        <v>348</v>
      </c>
      <c r="C7" s="2">
        <v>3.0</v>
      </c>
      <c r="D7" s="2">
        <f>60+60+60</f>
        <v>180</v>
      </c>
      <c r="E7" s="2">
        <f>18+37+31</f>
        <v>86</v>
      </c>
      <c r="F7" s="2">
        <f>18+35+30</f>
        <v>83</v>
      </c>
      <c r="G7" s="2">
        <f>2+1</f>
        <v>3</v>
      </c>
      <c r="H7" s="5">
        <f t="shared" si="1"/>
        <v>1</v>
      </c>
      <c r="I7" s="6">
        <f t="shared" si="2"/>
        <v>0.9651162791</v>
      </c>
      <c r="J7" s="2">
        <v>2.0</v>
      </c>
      <c r="K7" s="2">
        <v>1.0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 t="s">
        <v>281</v>
      </c>
      <c r="B8" s="2" t="s">
        <v>349</v>
      </c>
      <c r="C8" s="7">
        <v>3.0</v>
      </c>
      <c r="D8" s="2">
        <f>23+60+60</f>
        <v>143</v>
      </c>
      <c r="E8" s="2">
        <f>17+27+35</f>
        <v>79</v>
      </c>
      <c r="F8" s="2">
        <f>12+24+34</f>
        <v>70</v>
      </c>
      <c r="G8" s="2">
        <f>5+3+1</f>
        <v>9</v>
      </c>
      <c r="H8" s="5">
        <f t="shared" si="1"/>
        <v>3.776223776</v>
      </c>
      <c r="I8" s="6">
        <f t="shared" si="2"/>
        <v>0.8860759494</v>
      </c>
      <c r="J8" s="7">
        <v>1.0</v>
      </c>
      <c r="K8" s="7">
        <v>2.0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7" t="s">
        <v>321</v>
      </c>
      <c r="B9" s="7" t="s">
        <v>322</v>
      </c>
      <c r="C9" s="7">
        <v>2.0</v>
      </c>
      <c r="D9" s="7">
        <f>60+65</f>
        <v>125</v>
      </c>
      <c r="E9" s="7">
        <f>29+45</f>
        <v>74</v>
      </c>
      <c r="F9" s="7">
        <f>27+44</f>
        <v>71</v>
      </c>
      <c r="G9" s="7">
        <f>2+1</f>
        <v>3</v>
      </c>
      <c r="H9" s="5">
        <f t="shared" si="1"/>
        <v>1.44</v>
      </c>
      <c r="I9" s="6">
        <f t="shared" si="2"/>
        <v>0.9594594595</v>
      </c>
      <c r="J9" s="7">
        <v>1.0</v>
      </c>
      <c r="K9" s="7">
        <v>1.0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 t="s">
        <v>71</v>
      </c>
      <c r="B10" s="2" t="s">
        <v>350</v>
      </c>
      <c r="C10" s="2">
        <v>2.0</v>
      </c>
      <c r="D10" s="2">
        <f>60+60</f>
        <v>120</v>
      </c>
      <c r="E10" s="2">
        <f>30+31</f>
        <v>61</v>
      </c>
      <c r="F10" s="2">
        <f>27+28</f>
        <v>55</v>
      </c>
      <c r="G10" s="2">
        <f>3+3</f>
        <v>6</v>
      </c>
      <c r="H10" s="5">
        <f t="shared" si="1"/>
        <v>3</v>
      </c>
      <c r="I10" s="6">
        <f t="shared" si="2"/>
        <v>0.9016393443</v>
      </c>
      <c r="J10" s="2">
        <v>1.0</v>
      </c>
      <c r="K10" s="2">
        <v>1.0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 t="s">
        <v>351</v>
      </c>
      <c r="B11" s="2" t="s">
        <v>352</v>
      </c>
      <c r="C11" s="2">
        <v>2.0</v>
      </c>
      <c r="D11" s="2">
        <f>38+60</f>
        <v>98</v>
      </c>
      <c r="E11" s="2">
        <f>16+31</f>
        <v>47</v>
      </c>
      <c r="F11" s="2">
        <f>14+27</f>
        <v>41</v>
      </c>
      <c r="G11" s="2">
        <f>2+4</f>
        <v>6</v>
      </c>
      <c r="H11" s="5">
        <f t="shared" si="1"/>
        <v>3.673469388</v>
      </c>
      <c r="I11" s="6">
        <f t="shared" si="2"/>
        <v>0.8723404255</v>
      </c>
      <c r="J11" s="2">
        <v>0.0</v>
      </c>
      <c r="K11" s="2">
        <v>1.0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 t="s">
        <v>55</v>
      </c>
      <c r="B12" s="2" t="s">
        <v>353</v>
      </c>
      <c r="C12" s="2">
        <v>1.0</v>
      </c>
      <c r="D12" s="2">
        <v>60.0</v>
      </c>
      <c r="E12" s="2">
        <v>21.0</v>
      </c>
      <c r="F12" s="2">
        <v>18.0</v>
      </c>
      <c r="G12" s="2">
        <v>2.0</v>
      </c>
      <c r="H12" s="5">
        <f t="shared" si="1"/>
        <v>2</v>
      </c>
      <c r="I12" s="6">
        <f t="shared" si="2"/>
        <v>0.8571428571</v>
      </c>
      <c r="J12" s="2">
        <v>1.0</v>
      </c>
      <c r="K12" s="2">
        <v>0.0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7" t="s">
        <v>354</v>
      </c>
      <c r="B13" s="7" t="s">
        <v>355</v>
      </c>
      <c r="C13" s="7">
        <v>1.0</v>
      </c>
      <c r="D13" s="7">
        <v>60.0</v>
      </c>
      <c r="E13" s="7">
        <v>39.0</v>
      </c>
      <c r="F13" s="7">
        <v>36.0</v>
      </c>
      <c r="G13" s="7">
        <v>3.0</v>
      </c>
      <c r="H13" s="5">
        <f t="shared" si="1"/>
        <v>3</v>
      </c>
      <c r="I13" s="6">
        <f t="shared" si="2"/>
        <v>0.9230769231</v>
      </c>
      <c r="J13" s="7">
        <v>0.0</v>
      </c>
      <c r="K13" s="7">
        <v>1.0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 t="s">
        <v>133</v>
      </c>
      <c r="B14" s="2" t="s">
        <v>356</v>
      </c>
      <c r="C14" s="2">
        <v>1.0</v>
      </c>
      <c r="D14" s="2">
        <v>60.0</v>
      </c>
      <c r="E14" s="2">
        <v>24.0</v>
      </c>
      <c r="F14" s="2">
        <v>22.0</v>
      </c>
      <c r="G14" s="2">
        <v>2.0</v>
      </c>
      <c r="H14" s="5">
        <f t="shared" si="1"/>
        <v>2</v>
      </c>
      <c r="I14" s="6">
        <f t="shared" si="2"/>
        <v>0.9166666667</v>
      </c>
      <c r="J14" s="2">
        <v>0.0</v>
      </c>
      <c r="K14" s="2">
        <v>1.0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 t="s">
        <v>357</v>
      </c>
      <c r="B15" s="2" t="s">
        <v>358</v>
      </c>
      <c r="C15" s="2">
        <v>1.0</v>
      </c>
      <c r="D15" s="2">
        <v>27.0</v>
      </c>
      <c r="E15" s="2">
        <v>21.0</v>
      </c>
      <c r="F15" s="2">
        <v>19.0</v>
      </c>
      <c r="G15" s="2">
        <v>2.0</v>
      </c>
      <c r="H15" s="5">
        <f t="shared" si="1"/>
        <v>4.444444444</v>
      </c>
      <c r="I15" s="6">
        <f t="shared" si="2"/>
        <v>0.9047619048</v>
      </c>
      <c r="J15" s="2">
        <v>0.0</v>
      </c>
      <c r="K15" s="2">
        <v>0.0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5"/>
      <c r="I16" s="6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5"/>
      <c r="I17" s="6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5"/>
      <c r="I18" s="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5"/>
      <c r="I19" s="6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5"/>
      <c r="I20" s="6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5"/>
      <c r="I21" s="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5"/>
      <c r="I22" s="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5"/>
      <c r="I23" s="6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5"/>
      <c r="I24" s="6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5"/>
      <c r="I25" s="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5"/>
      <c r="I26" s="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5"/>
      <c r="I27" s="6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5"/>
      <c r="I28" s="6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5"/>
      <c r="I29" s="6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5"/>
      <c r="I30" s="6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5"/>
      <c r="I31" s="6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5"/>
      <c r="I32" s="6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5"/>
      <c r="I33" s="6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5"/>
      <c r="I34" s="6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5"/>
      <c r="I35" s="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5"/>
      <c r="I36" s="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5"/>
      <c r="I37" s="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5"/>
      <c r="I38" s="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5"/>
      <c r="I39" s="6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5"/>
      <c r="I40" s="6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5"/>
      <c r="I41" s="6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5"/>
      <c r="I42" s="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5"/>
      <c r="I43" s="6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5"/>
      <c r="I44" s="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5"/>
      <c r="I45" s="6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5"/>
      <c r="I46" s="6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5"/>
      <c r="I47" s="6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5"/>
      <c r="I48" s="6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5"/>
      <c r="I49" s="6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5"/>
      <c r="I50" s="6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5"/>
      <c r="I51" s="6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5"/>
      <c r="I52" s="6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5"/>
      <c r="I53" s="6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5"/>
      <c r="I54" s="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5"/>
      <c r="I55" s="6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5"/>
      <c r="I56" s="6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5"/>
      <c r="I57" s="6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5"/>
      <c r="I58" s="6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5"/>
      <c r="I59" s="6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5"/>
      <c r="I60" s="6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5"/>
      <c r="I61" s="6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5"/>
      <c r="I62" s="6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5"/>
      <c r="I63" s="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5"/>
      <c r="I64" s="6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5"/>
      <c r="I65" s="6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5"/>
      <c r="I66" s="6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5"/>
      <c r="I67" s="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5"/>
      <c r="I68" s="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5"/>
      <c r="I69" s="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5"/>
      <c r="I70" s="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5"/>
      <c r="I71" s="6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5"/>
      <c r="I72" s="6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5"/>
      <c r="I73" s="6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5"/>
      <c r="I74" s="6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5"/>
      <c r="I75" s="6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5"/>
      <c r="I76" s="6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5"/>
      <c r="I77" s="6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5"/>
      <c r="I78" s="6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5"/>
      <c r="I79" s="6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5"/>
      <c r="I80" s="6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5"/>
      <c r="I81" s="6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5"/>
      <c r="I82" s="6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5"/>
      <c r="I83" s="6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5"/>
      <c r="I84" s="6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5"/>
      <c r="I85" s="6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5"/>
      <c r="I86" s="6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5"/>
      <c r="I87" s="6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5"/>
      <c r="I88" s="6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5"/>
      <c r="I89" s="6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5"/>
      <c r="I90" s="6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5"/>
      <c r="I91" s="6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5"/>
      <c r="I92" s="6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5"/>
      <c r="I93" s="6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5"/>
      <c r="I94" s="6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5"/>
      <c r="I95" s="6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5"/>
      <c r="I96" s="6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5"/>
      <c r="I97" s="6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5"/>
      <c r="I98" s="6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5"/>
      <c r="I99" s="6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5"/>
      <c r="I100" s="6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5"/>
      <c r="I101" s="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5"/>
      <c r="I102" s="6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5"/>
      <c r="I103" s="6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5"/>
      <c r="I104" s="6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5"/>
      <c r="I105" s="6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5"/>
      <c r="I106" s="6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5"/>
      <c r="I107" s="6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5"/>
      <c r="I108" s="6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5"/>
      <c r="I109" s="6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5"/>
      <c r="I110" s="6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5"/>
      <c r="I111" s="6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5"/>
      <c r="I112" s="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5"/>
      <c r="I113" s="6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5"/>
      <c r="I114" s="6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5"/>
      <c r="I115" s="6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5"/>
      <c r="I116" s="6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5"/>
      <c r="I117" s="6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5"/>
      <c r="I118" s="6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5"/>
      <c r="I119" s="6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5"/>
      <c r="I120" s="6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5"/>
      <c r="I121" s="6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5"/>
      <c r="I122" s="6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5"/>
      <c r="I123" s="6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5"/>
      <c r="I124" s="6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5"/>
      <c r="I125" s="6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5"/>
      <c r="I126" s="6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5"/>
      <c r="I127" s="6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5"/>
      <c r="I128" s="6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5"/>
      <c r="I129" s="6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5"/>
      <c r="I130" s="6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5"/>
      <c r="I131" s="6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5"/>
      <c r="I132" s="6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5"/>
      <c r="I133" s="6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5"/>
      <c r="I134" s="6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5"/>
      <c r="I135" s="6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5"/>
      <c r="I136" s="6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5"/>
      <c r="I137" s="6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5"/>
      <c r="I138" s="6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5"/>
      <c r="I139" s="6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5"/>
      <c r="I140" s="6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5"/>
      <c r="I141" s="6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5"/>
      <c r="I142" s="6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5"/>
      <c r="I143" s="6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5"/>
      <c r="I144" s="6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5"/>
      <c r="I145" s="6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5"/>
      <c r="I146" s="6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5"/>
      <c r="I147" s="6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5"/>
      <c r="I148" s="6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5"/>
      <c r="I149" s="6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5"/>
      <c r="I150" s="6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5"/>
      <c r="I151" s="6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5"/>
      <c r="I152" s="6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5"/>
      <c r="I153" s="6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5"/>
      <c r="I154" s="6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5"/>
      <c r="I155" s="6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5"/>
      <c r="I156" s="6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5"/>
      <c r="I157" s="6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5"/>
      <c r="I158" s="6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5"/>
      <c r="I159" s="6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5"/>
      <c r="I160" s="6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5"/>
      <c r="I161" s="6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5"/>
      <c r="I162" s="6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5"/>
      <c r="I163" s="6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5"/>
      <c r="I164" s="6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5"/>
      <c r="I165" s="6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5"/>
      <c r="I166" s="6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5"/>
      <c r="I167" s="6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5"/>
      <c r="I168" s="6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5"/>
      <c r="I169" s="6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5"/>
      <c r="I170" s="6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5"/>
      <c r="I171" s="6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5"/>
      <c r="I172" s="6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5"/>
      <c r="I173" s="6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5"/>
      <c r="I174" s="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5"/>
      <c r="I175" s="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5"/>
      <c r="I176" s="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5"/>
      <c r="I177" s="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5"/>
      <c r="I178" s="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5"/>
      <c r="I179" s="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5"/>
      <c r="I180" s="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5"/>
      <c r="I181" s="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5"/>
      <c r="I182" s="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5"/>
      <c r="I183" s="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5"/>
      <c r="I184" s="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5"/>
      <c r="I185" s="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5"/>
      <c r="I186" s="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5"/>
      <c r="I187" s="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5"/>
      <c r="I188" s="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5"/>
      <c r="I189" s="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5"/>
      <c r="I190" s="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5"/>
      <c r="I191" s="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5"/>
      <c r="I192" s="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5"/>
      <c r="I193" s="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5"/>
      <c r="I194" s="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5"/>
      <c r="I195" s="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5"/>
      <c r="I196" s="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5"/>
      <c r="I197" s="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5"/>
      <c r="I198" s="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5"/>
      <c r="I199" s="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5"/>
      <c r="I200" s="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5"/>
      <c r="I201" s="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5"/>
      <c r="I202" s="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5"/>
      <c r="I203" s="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5"/>
      <c r="I204" s="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5"/>
      <c r="I205" s="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5"/>
      <c r="I206" s="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5"/>
      <c r="I207" s="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5"/>
      <c r="I208" s="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5"/>
      <c r="I209" s="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5"/>
      <c r="I210" s="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5"/>
      <c r="I211" s="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5"/>
      <c r="I212" s="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5"/>
      <c r="I213" s="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5"/>
      <c r="I214" s="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5"/>
      <c r="I215" s="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5"/>
      <c r="I216" s="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5"/>
      <c r="I217" s="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5"/>
      <c r="I218" s="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5"/>
      <c r="I219" s="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5"/>
      <c r="I220" s="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5"/>
      <c r="I221" s="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5"/>
      <c r="I222" s="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5"/>
      <c r="I223" s="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5"/>
      <c r="I224" s="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5"/>
      <c r="I225" s="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5"/>
      <c r="I226" s="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5"/>
      <c r="I227" s="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5"/>
      <c r="I228" s="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5"/>
      <c r="I229" s="6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5"/>
      <c r="I230" s="6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5"/>
      <c r="I231" s="6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5"/>
      <c r="I232" s="6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5"/>
      <c r="I233" s="6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5"/>
      <c r="I234" s="6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5"/>
      <c r="I235" s="6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5"/>
      <c r="I236" s="6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5"/>
      <c r="I237" s="6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5"/>
      <c r="I238" s="6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5"/>
      <c r="I239" s="6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5"/>
      <c r="I240" s="6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5"/>
      <c r="I241" s="6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5"/>
      <c r="I242" s="6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5"/>
      <c r="I243" s="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5"/>
      <c r="I244" s="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5"/>
      <c r="I245" s="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5"/>
      <c r="I246" s="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5"/>
      <c r="I247" s="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5"/>
      <c r="I248" s="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5"/>
      <c r="I249" s="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5"/>
      <c r="I250" s="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5"/>
      <c r="I251" s="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5"/>
      <c r="I252" s="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5"/>
      <c r="I253" s="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5"/>
      <c r="I254" s="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5"/>
      <c r="I255" s="6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5"/>
      <c r="I256" s="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5"/>
      <c r="I257" s="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5"/>
      <c r="I258" s="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5"/>
      <c r="I259" s="6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5"/>
      <c r="I260" s="6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5"/>
      <c r="I261" s="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5"/>
      <c r="I262" s="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5"/>
      <c r="I263" s="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5"/>
      <c r="I264" s="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5"/>
      <c r="I265" s="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5"/>
      <c r="I266" s="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5"/>
      <c r="I267" s="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5"/>
      <c r="I268" s="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5"/>
      <c r="I269" s="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5"/>
      <c r="I270" s="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5"/>
      <c r="I271" s="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5"/>
      <c r="I272" s="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5"/>
      <c r="I273" s="6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5"/>
      <c r="I274" s="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5"/>
      <c r="I275" s="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5"/>
      <c r="I276" s="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5"/>
      <c r="I277" s="6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5"/>
      <c r="I278" s="6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5"/>
      <c r="I279" s="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5"/>
      <c r="I280" s="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5"/>
      <c r="I281" s="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5"/>
      <c r="I282" s="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5"/>
      <c r="I283" s="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5"/>
      <c r="I284" s="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5"/>
      <c r="I285" s="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5"/>
      <c r="I286" s="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5"/>
      <c r="I287" s="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5"/>
      <c r="I288" s="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5"/>
      <c r="I289" s="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5"/>
      <c r="I290" s="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5"/>
      <c r="I291" s="6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5"/>
      <c r="I292" s="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5"/>
      <c r="I293" s="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5"/>
      <c r="I294" s="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5"/>
      <c r="I295" s="6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5"/>
      <c r="I296" s="6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5"/>
      <c r="I297" s="6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5"/>
      <c r="I298" s="6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5"/>
      <c r="I299" s="6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5"/>
      <c r="I300" s="6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5"/>
      <c r="I301" s="6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5"/>
      <c r="I302" s="6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5"/>
      <c r="I303" s="6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5"/>
      <c r="I304" s="6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5"/>
      <c r="I305" s="6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5"/>
      <c r="I306" s="6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5"/>
      <c r="I307" s="6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5"/>
      <c r="I308" s="6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5"/>
      <c r="I309" s="6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5"/>
      <c r="I310" s="6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5"/>
      <c r="I311" s="6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5"/>
      <c r="I312" s="6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5"/>
      <c r="I313" s="6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5"/>
      <c r="I314" s="6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5"/>
      <c r="I315" s="6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5"/>
      <c r="I316" s="6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5"/>
      <c r="I317" s="6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5"/>
      <c r="I318" s="6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5"/>
      <c r="I319" s="6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5"/>
      <c r="I320" s="6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5"/>
      <c r="I321" s="6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5"/>
      <c r="I322" s="6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5"/>
      <c r="I323" s="6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5"/>
      <c r="I324" s="6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5"/>
      <c r="I325" s="6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5"/>
      <c r="I326" s="6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5"/>
      <c r="I327" s="6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5"/>
      <c r="I328" s="6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5"/>
      <c r="I329" s="6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5"/>
      <c r="I330" s="6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5"/>
      <c r="I331" s="6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5"/>
      <c r="I332" s="6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5"/>
      <c r="I333" s="6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5"/>
      <c r="I334" s="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5"/>
      <c r="I335" s="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5"/>
      <c r="I336" s="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5"/>
      <c r="I337" s="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5"/>
      <c r="I338" s="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5"/>
      <c r="I339" s="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5"/>
      <c r="I340" s="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5"/>
      <c r="I341" s="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5"/>
      <c r="I342" s="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5"/>
      <c r="I343" s="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5"/>
      <c r="I344" s="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5"/>
      <c r="I345" s="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5"/>
      <c r="I346" s="6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5"/>
      <c r="I347" s="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5"/>
      <c r="I348" s="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5"/>
      <c r="I349" s="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5"/>
      <c r="I350" s="6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5"/>
      <c r="I351" s="6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5"/>
      <c r="I352" s="6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5"/>
      <c r="I353" s="6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5"/>
      <c r="I354" s="6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5"/>
      <c r="I355" s="6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5"/>
      <c r="I356" s="6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5"/>
      <c r="I357" s="6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5"/>
      <c r="I358" s="6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5"/>
      <c r="I359" s="6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5"/>
      <c r="I360" s="6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5"/>
      <c r="I361" s="6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5"/>
      <c r="I362" s="6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5"/>
      <c r="I363" s="6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5"/>
      <c r="I364" s="6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5"/>
      <c r="I365" s="6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5"/>
      <c r="I366" s="6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5"/>
      <c r="I367" s="6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5"/>
      <c r="I368" s="6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5"/>
      <c r="I369" s="6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5"/>
      <c r="I370" s="6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5"/>
      <c r="I371" s="6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5"/>
      <c r="I372" s="6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5"/>
      <c r="I373" s="6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5"/>
      <c r="I374" s="6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5"/>
      <c r="I375" s="6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5"/>
      <c r="I376" s="6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5"/>
      <c r="I377" s="6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5"/>
      <c r="I378" s="6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5"/>
      <c r="I379" s="6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5"/>
      <c r="I380" s="6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5"/>
      <c r="I381" s="6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5"/>
      <c r="I382" s="6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5"/>
      <c r="I383" s="6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5"/>
      <c r="I384" s="6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5"/>
      <c r="I385" s="6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5"/>
      <c r="I386" s="6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5"/>
      <c r="I387" s="6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5"/>
      <c r="I388" s="6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5"/>
      <c r="I389" s="6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5"/>
      <c r="I390" s="6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5"/>
      <c r="I391" s="6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5"/>
      <c r="I392" s="6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5"/>
      <c r="I393" s="6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5"/>
      <c r="I394" s="6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5"/>
      <c r="I395" s="6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5"/>
      <c r="I396" s="6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5"/>
      <c r="I397" s="6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5"/>
      <c r="I398" s="6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5"/>
      <c r="I399" s="6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5"/>
      <c r="I400" s="6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5"/>
      <c r="I401" s="6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5"/>
      <c r="I402" s="6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5"/>
      <c r="I403" s="6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5"/>
      <c r="I404" s="6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5"/>
      <c r="I405" s="6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5"/>
      <c r="I406" s="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5"/>
      <c r="I407" s="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5"/>
      <c r="I408" s="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5"/>
      <c r="I409" s="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5"/>
      <c r="I410" s="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5"/>
      <c r="I411" s="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5"/>
      <c r="I412" s="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5"/>
      <c r="I413" s="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5"/>
      <c r="I414" s="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5"/>
      <c r="I415" s="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5"/>
      <c r="I416" s="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5"/>
      <c r="I417" s="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5"/>
      <c r="I418" s="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5"/>
      <c r="I419" s="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5"/>
      <c r="I420" s="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5"/>
      <c r="I421" s="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5"/>
      <c r="I422" s="6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5"/>
      <c r="I423" s="6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5"/>
      <c r="I424" s="6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5"/>
      <c r="I425" s="6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5"/>
      <c r="I426" s="6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5"/>
      <c r="I427" s="6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5"/>
      <c r="I428" s="6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5"/>
      <c r="I429" s="6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5"/>
      <c r="I430" s="6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5"/>
      <c r="I431" s="6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5"/>
      <c r="I432" s="6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5"/>
      <c r="I433" s="6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5"/>
      <c r="I434" s="6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5"/>
      <c r="I435" s="6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5"/>
      <c r="I436" s="6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5"/>
      <c r="I437" s="6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5"/>
      <c r="I438" s="6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5"/>
      <c r="I439" s="6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5"/>
      <c r="I440" s="6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5"/>
      <c r="I441" s="6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5"/>
      <c r="I442" s="6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5"/>
      <c r="I443" s="6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5"/>
      <c r="I444" s="6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5"/>
      <c r="I445" s="6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5"/>
      <c r="I446" s="6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5"/>
      <c r="I447" s="6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5"/>
      <c r="I448" s="6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5"/>
      <c r="I449" s="6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5"/>
      <c r="I450" s="6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5"/>
      <c r="I451" s="6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5"/>
      <c r="I452" s="6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5"/>
      <c r="I453" s="6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5"/>
      <c r="I454" s="6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5"/>
      <c r="I455" s="6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5"/>
      <c r="I456" s="6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5"/>
      <c r="I457" s="6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5"/>
      <c r="I458" s="6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5"/>
      <c r="I459" s="6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5"/>
      <c r="I460" s="6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5"/>
      <c r="I461" s="6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5"/>
      <c r="I462" s="6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5"/>
      <c r="I463" s="6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5"/>
      <c r="I464" s="6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5"/>
      <c r="I465" s="6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5"/>
      <c r="I466" s="6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5"/>
      <c r="I467" s="6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5"/>
      <c r="I468" s="6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5"/>
      <c r="I469" s="6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5"/>
      <c r="I470" s="6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5"/>
      <c r="I471" s="6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5"/>
      <c r="I472" s="6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5"/>
      <c r="I473" s="6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5"/>
      <c r="I474" s="6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5"/>
      <c r="I475" s="6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5"/>
      <c r="I476" s="6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5"/>
      <c r="I477" s="6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5"/>
      <c r="I478" s="6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5"/>
      <c r="I479" s="6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5"/>
      <c r="I480" s="6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5"/>
      <c r="I481" s="6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5"/>
      <c r="I482" s="6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5"/>
      <c r="I483" s="6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5"/>
      <c r="I484" s="6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5"/>
      <c r="I485" s="6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5"/>
      <c r="I486" s="6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5"/>
      <c r="I487" s="6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5"/>
      <c r="I488" s="6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5"/>
      <c r="I489" s="6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5"/>
      <c r="I490" s="6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5"/>
      <c r="I491" s="6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5"/>
      <c r="I492" s="6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5"/>
      <c r="I493" s="6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5"/>
      <c r="I494" s="6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5"/>
      <c r="I495" s="6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5"/>
      <c r="I496" s="6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5"/>
      <c r="I497" s="6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5"/>
      <c r="I498" s="6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5"/>
      <c r="I499" s="6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5"/>
      <c r="I500" s="6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5"/>
      <c r="I501" s="6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5"/>
      <c r="I502" s="6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5"/>
      <c r="I503" s="6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5"/>
      <c r="I504" s="6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5"/>
      <c r="I505" s="6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5"/>
      <c r="I506" s="6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5"/>
      <c r="I507" s="6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5"/>
      <c r="I508" s="6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5"/>
      <c r="I509" s="6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5"/>
      <c r="I510" s="6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5"/>
      <c r="I511" s="6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5"/>
      <c r="I512" s="6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5"/>
      <c r="I513" s="6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5"/>
      <c r="I514" s="6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5"/>
      <c r="I515" s="6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5"/>
      <c r="I516" s="6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5"/>
      <c r="I517" s="6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5"/>
      <c r="I518" s="6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5"/>
      <c r="I519" s="6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5"/>
      <c r="I520" s="6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5"/>
      <c r="I521" s="6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5"/>
      <c r="I522" s="6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5"/>
      <c r="I523" s="6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5"/>
      <c r="I524" s="6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5"/>
      <c r="I525" s="6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5"/>
      <c r="I526" s="6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5"/>
      <c r="I527" s="6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5"/>
      <c r="I528" s="6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5"/>
      <c r="I529" s="6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5"/>
      <c r="I530" s="6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5"/>
      <c r="I531" s="6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5"/>
      <c r="I532" s="6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5"/>
      <c r="I533" s="6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5"/>
      <c r="I534" s="6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5"/>
      <c r="I535" s="6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5"/>
      <c r="I536" s="6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5"/>
      <c r="I537" s="6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5"/>
      <c r="I538" s="6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5"/>
      <c r="I539" s="6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5"/>
      <c r="I540" s="6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5"/>
      <c r="I541" s="6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5"/>
      <c r="I542" s="6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5"/>
      <c r="I543" s="6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5"/>
      <c r="I544" s="6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5"/>
      <c r="I545" s="6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5"/>
      <c r="I546" s="6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5"/>
      <c r="I547" s="6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5"/>
      <c r="I548" s="6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5"/>
      <c r="I549" s="6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5"/>
      <c r="I550" s="6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5"/>
      <c r="I551" s="6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5"/>
      <c r="I552" s="6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5"/>
      <c r="I553" s="6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5"/>
      <c r="I554" s="6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5"/>
      <c r="I555" s="6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5"/>
      <c r="I556" s="6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5"/>
      <c r="I557" s="6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5"/>
      <c r="I558" s="6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5"/>
      <c r="I559" s="6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5"/>
      <c r="I560" s="6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5"/>
      <c r="I561" s="6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5"/>
      <c r="I562" s="6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5"/>
      <c r="I563" s="6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5"/>
      <c r="I564" s="6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5"/>
      <c r="I565" s="6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5"/>
      <c r="I566" s="6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5"/>
      <c r="I567" s="6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5"/>
      <c r="I568" s="6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5"/>
      <c r="I569" s="6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5"/>
      <c r="I570" s="6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5"/>
      <c r="I571" s="6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5"/>
      <c r="I572" s="6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5"/>
      <c r="I573" s="6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5"/>
      <c r="I574" s="6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5"/>
      <c r="I575" s="6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5"/>
      <c r="I576" s="6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5"/>
      <c r="I577" s="6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5"/>
      <c r="I578" s="6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5"/>
      <c r="I579" s="6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5"/>
      <c r="I580" s="6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5"/>
      <c r="I581" s="6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5"/>
      <c r="I582" s="6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5"/>
      <c r="I583" s="6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5"/>
      <c r="I584" s="6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5"/>
      <c r="I585" s="6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5"/>
      <c r="I586" s="6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5"/>
      <c r="I587" s="6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5"/>
      <c r="I588" s="6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5"/>
      <c r="I589" s="6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5"/>
      <c r="I590" s="6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5"/>
      <c r="I591" s="6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5"/>
      <c r="I592" s="6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5"/>
      <c r="I593" s="6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5"/>
      <c r="I594" s="6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5"/>
      <c r="I595" s="6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5"/>
      <c r="I596" s="6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5"/>
      <c r="I597" s="6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5"/>
      <c r="I598" s="6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5"/>
      <c r="I599" s="6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5"/>
      <c r="I600" s="6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5"/>
      <c r="I601" s="6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5"/>
      <c r="I602" s="6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5"/>
      <c r="I603" s="6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5"/>
      <c r="I604" s="6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5"/>
      <c r="I605" s="6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5"/>
      <c r="I606" s="6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5"/>
      <c r="I607" s="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5"/>
      <c r="I608" s="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5"/>
      <c r="I609" s="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5"/>
      <c r="I610" s="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5"/>
      <c r="I611" s="6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5"/>
      <c r="I612" s="6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5"/>
      <c r="I613" s="6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5"/>
      <c r="I614" s="6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5"/>
      <c r="I615" s="6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5"/>
      <c r="I616" s="6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5"/>
      <c r="I617" s="6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5"/>
      <c r="I618" s="6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5"/>
      <c r="I619" s="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5"/>
      <c r="I620" s="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5"/>
      <c r="I621" s="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5"/>
      <c r="I622" s="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5"/>
      <c r="I623" s="6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5"/>
      <c r="I624" s="6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5"/>
      <c r="I625" s="6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5"/>
      <c r="I626" s="6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5"/>
      <c r="I627" s="6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5"/>
      <c r="I628" s="6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5"/>
      <c r="I629" s="6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5"/>
      <c r="I630" s="6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5"/>
      <c r="I631" s="6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5"/>
      <c r="I632" s="6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5"/>
      <c r="I633" s="6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5"/>
      <c r="I634" s="6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5"/>
      <c r="I635" s="6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5"/>
      <c r="I636" s="6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5"/>
      <c r="I637" s="6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5"/>
      <c r="I638" s="6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5"/>
      <c r="I639" s="6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5"/>
      <c r="I640" s="6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5"/>
      <c r="I641" s="6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5"/>
      <c r="I642" s="6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5"/>
      <c r="I643" s="6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5"/>
      <c r="I644" s="6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5"/>
      <c r="I645" s="6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5"/>
      <c r="I646" s="6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5"/>
      <c r="I647" s="6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5"/>
      <c r="I648" s="6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5"/>
      <c r="I649" s="6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5"/>
      <c r="I650" s="6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5"/>
      <c r="I651" s="6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5"/>
      <c r="I652" s="6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5"/>
      <c r="I653" s="6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5"/>
      <c r="I654" s="6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5"/>
      <c r="I655" s="6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5"/>
      <c r="I656" s="6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5"/>
      <c r="I657" s="6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5"/>
      <c r="I658" s="6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5"/>
      <c r="I659" s="6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5"/>
      <c r="I660" s="6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5"/>
      <c r="I661" s="6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5"/>
      <c r="I662" s="6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5"/>
      <c r="I663" s="6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5"/>
      <c r="I664" s="6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5"/>
      <c r="I665" s="6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5"/>
      <c r="I666" s="6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5"/>
      <c r="I667" s="6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5"/>
      <c r="I668" s="6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5"/>
      <c r="I669" s="6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5"/>
      <c r="I670" s="6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5"/>
      <c r="I671" s="6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5"/>
      <c r="I672" s="6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5"/>
      <c r="I673" s="6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5"/>
      <c r="I674" s="6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5"/>
      <c r="I675" s="6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5"/>
      <c r="I676" s="6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5"/>
      <c r="I677" s="6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5"/>
      <c r="I678" s="6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5"/>
      <c r="I679" s="6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5"/>
      <c r="I680" s="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5"/>
      <c r="I681" s="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5"/>
      <c r="I682" s="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5"/>
      <c r="I683" s="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5"/>
      <c r="I684" s="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5"/>
      <c r="I685" s="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5"/>
      <c r="I686" s="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5"/>
      <c r="I687" s="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5"/>
      <c r="I688" s="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5"/>
      <c r="I689" s="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5"/>
      <c r="I690" s="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5"/>
      <c r="I691" s="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5"/>
      <c r="I692" s="6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5"/>
      <c r="I693" s="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5"/>
      <c r="I694" s="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5"/>
      <c r="I695" s="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5"/>
      <c r="I696" s="6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5"/>
      <c r="I697" s="6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5"/>
      <c r="I698" s="6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5"/>
      <c r="I699" s="6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5"/>
      <c r="I700" s="6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5"/>
      <c r="I701" s="6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5"/>
      <c r="I702" s="6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5"/>
      <c r="I703" s="6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5"/>
      <c r="I704" s="6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5"/>
      <c r="I705" s="6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5"/>
      <c r="I706" s="6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5"/>
      <c r="I707" s="6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5"/>
      <c r="I708" s="6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5"/>
      <c r="I709" s="6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5"/>
      <c r="I710" s="6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5"/>
      <c r="I711" s="6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5"/>
      <c r="I712" s="6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5"/>
      <c r="I713" s="6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5"/>
      <c r="I714" s="6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5"/>
      <c r="I715" s="6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5"/>
      <c r="I716" s="6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5"/>
      <c r="I717" s="6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5"/>
      <c r="I718" s="6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5"/>
      <c r="I719" s="6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5"/>
      <c r="I720" s="6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5"/>
      <c r="I721" s="6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5"/>
      <c r="I722" s="6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5"/>
      <c r="I723" s="6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5"/>
      <c r="I724" s="6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5"/>
      <c r="I725" s="6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5"/>
      <c r="I726" s="6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5"/>
      <c r="I727" s="6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5"/>
      <c r="I728" s="6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5"/>
      <c r="I729" s="6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5"/>
      <c r="I730" s="6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5"/>
      <c r="I731" s="6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5"/>
      <c r="I732" s="6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5"/>
      <c r="I733" s="6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5"/>
      <c r="I734" s="6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5"/>
      <c r="I735" s="6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5"/>
      <c r="I736" s="6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5"/>
      <c r="I737" s="6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5"/>
      <c r="I738" s="6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5"/>
      <c r="I739" s="6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5"/>
      <c r="I740" s="6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5"/>
      <c r="I741" s="6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5"/>
      <c r="I742" s="6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5"/>
      <c r="I743" s="6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5"/>
      <c r="I744" s="6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5"/>
      <c r="I745" s="6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5"/>
      <c r="I746" s="6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5"/>
      <c r="I747" s="6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5"/>
      <c r="I748" s="6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5"/>
      <c r="I749" s="6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5"/>
      <c r="I750" s="6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5"/>
      <c r="I751" s="6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5"/>
      <c r="I752" s="6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5"/>
      <c r="I753" s="6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5"/>
      <c r="I754" s="6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5"/>
      <c r="I755" s="6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5"/>
      <c r="I756" s="6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5"/>
      <c r="I757" s="6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5"/>
      <c r="I758" s="6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5"/>
      <c r="I759" s="6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5"/>
      <c r="I760" s="6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5"/>
      <c r="I761" s="6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5"/>
      <c r="I762" s="6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5"/>
      <c r="I763" s="6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5"/>
      <c r="I764" s="6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5"/>
      <c r="I765" s="6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5"/>
      <c r="I766" s="6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5"/>
      <c r="I767" s="6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5"/>
      <c r="I768" s="6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5"/>
      <c r="I769" s="6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5"/>
      <c r="I770" s="6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5"/>
      <c r="I771" s="6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5"/>
      <c r="I772" s="6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5"/>
      <c r="I773" s="6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5"/>
      <c r="I774" s="6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5"/>
      <c r="I775" s="6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5"/>
      <c r="I776" s="6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5"/>
      <c r="I777" s="6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5"/>
      <c r="I778" s="6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5"/>
      <c r="I779" s="6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5"/>
      <c r="I780" s="6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5"/>
      <c r="I781" s="6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5"/>
      <c r="I782" s="6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5"/>
      <c r="I783" s="6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5"/>
      <c r="I784" s="6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5"/>
      <c r="I785" s="6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5"/>
      <c r="I786" s="6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5"/>
      <c r="I787" s="6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5"/>
      <c r="I788" s="6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5"/>
      <c r="I789" s="6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5"/>
      <c r="I790" s="6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5"/>
      <c r="I791" s="6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5"/>
      <c r="I792" s="6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5"/>
      <c r="I793" s="6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5"/>
      <c r="I794" s="6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5"/>
      <c r="I795" s="6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5"/>
      <c r="I796" s="6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5"/>
      <c r="I797" s="6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5"/>
      <c r="I798" s="6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5"/>
      <c r="I799" s="6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5"/>
      <c r="I800" s="6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5"/>
      <c r="I801" s="6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5"/>
      <c r="I802" s="6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5"/>
      <c r="I803" s="6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5"/>
      <c r="I804" s="6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5"/>
      <c r="I805" s="6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5"/>
      <c r="I806" s="6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5"/>
      <c r="I807" s="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5"/>
      <c r="I808" s="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5"/>
      <c r="I809" s="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5"/>
      <c r="I810" s="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5"/>
      <c r="I811" s="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5"/>
      <c r="I812" s="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5"/>
      <c r="I813" s="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5"/>
      <c r="I814" s="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5"/>
      <c r="I815" s="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5"/>
      <c r="I816" s="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5"/>
      <c r="I817" s="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5"/>
      <c r="I818" s="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5"/>
      <c r="I819" s="6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5"/>
      <c r="I820" s="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5"/>
      <c r="I821" s="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5"/>
      <c r="I822" s="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5"/>
      <c r="I823" s="6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5"/>
      <c r="I824" s="6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5"/>
      <c r="I825" s="6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5"/>
      <c r="I826" s="6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5"/>
      <c r="I827" s="6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5"/>
      <c r="I828" s="6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5"/>
      <c r="I829" s="6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5"/>
      <c r="I830" s="6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5"/>
      <c r="I831" s="6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5"/>
      <c r="I832" s="6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5"/>
      <c r="I833" s="6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5"/>
      <c r="I834" s="6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5"/>
      <c r="I835" s="6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5"/>
      <c r="I836" s="6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5"/>
      <c r="I837" s="6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5"/>
      <c r="I838" s="6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5"/>
      <c r="I839" s="6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5"/>
      <c r="I840" s="6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5"/>
      <c r="I841" s="6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5"/>
      <c r="I842" s="6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5"/>
      <c r="I843" s="6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5"/>
      <c r="I844" s="6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5"/>
      <c r="I845" s="6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5"/>
      <c r="I846" s="6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5"/>
      <c r="I847" s="6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5"/>
      <c r="I848" s="6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5"/>
      <c r="I849" s="6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5"/>
      <c r="I850" s="6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5"/>
      <c r="I851" s="6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5"/>
      <c r="I852" s="6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5"/>
      <c r="I853" s="6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5"/>
      <c r="I854" s="6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5"/>
      <c r="I855" s="6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5"/>
      <c r="I856" s="6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5"/>
      <c r="I857" s="6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5"/>
      <c r="I858" s="6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5"/>
      <c r="I859" s="6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5"/>
      <c r="I860" s="6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5"/>
      <c r="I861" s="6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5"/>
      <c r="I862" s="6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5"/>
      <c r="I863" s="6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5"/>
      <c r="I864" s="6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5"/>
      <c r="I865" s="6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5"/>
      <c r="I866" s="6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5"/>
      <c r="I867" s="6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5"/>
      <c r="I868" s="6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5"/>
      <c r="I869" s="6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5"/>
      <c r="I870" s="6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5"/>
      <c r="I871" s="6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5"/>
      <c r="I872" s="6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5"/>
      <c r="I873" s="6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5"/>
      <c r="I874" s="6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5"/>
      <c r="I875" s="6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5"/>
      <c r="I876" s="6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5"/>
      <c r="I877" s="6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5"/>
      <c r="I878" s="6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5"/>
      <c r="I879" s="6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5"/>
      <c r="I880" s="6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5"/>
      <c r="I881" s="6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5"/>
      <c r="I882" s="6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5"/>
      <c r="I883" s="6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5"/>
      <c r="I884" s="6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5"/>
      <c r="I885" s="6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5"/>
      <c r="I886" s="6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5"/>
      <c r="I887" s="6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5"/>
      <c r="I888" s="6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5"/>
      <c r="I889" s="6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5"/>
      <c r="I890" s="6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5"/>
      <c r="I891" s="6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5"/>
      <c r="I892" s="6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5"/>
      <c r="I893" s="6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5"/>
      <c r="I894" s="6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5"/>
      <c r="I895" s="6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5"/>
      <c r="I896" s="6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5"/>
      <c r="I897" s="6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5"/>
      <c r="I898" s="6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5"/>
      <c r="I899" s="6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5"/>
      <c r="I900" s="6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5"/>
      <c r="I901" s="6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5"/>
      <c r="I902" s="6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5"/>
      <c r="I903" s="6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5"/>
      <c r="I904" s="6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5"/>
      <c r="I905" s="6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5"/>
      <c r="I906" s="6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5"/>
      <c r="I907" s="6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5"/>
      <c r="I908" s="6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5"/>
      <c r="I909" s="6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5"/>
      <c r="I910" s="6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5"/>
      <c r="I911" s="6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5"/>
      <c r="I912" s="6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5"/>
      <c r="I913" s="6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5"/>
      <c r="I914" s="6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5"/>
      <c r="I915" s="6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5"/>
      <c r="I916" s="6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5"/>
      <c r="I917" s="6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5"/>
      <c r="I918" s="6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5"/>
      <c r="I919" s="6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5"/>
      <c r="I920" s="6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5"/>
      <c r="I921" s="6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5"/>
      <c r="I922" s="6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5"/>
      <c r="I923" s="6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5"/>
      <c r="I924" s="6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5"/>
      <c r="I925" s="6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5"/>
      <c r="I926" s="6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5"/>
      <c r="I927" s="6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5"/>
      <c r="I928" s="6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5"/>
      <c r="I929" s="6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5"/>
      <c r="I930" s="6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5"/>
      <c r="I931" s="6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5"/>
      <c r="I932" s="6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5"/>
      <c r="I933" s="6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5"/>
      <c r="I934" s="6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5"/>
      <c r="I935" s="6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5"/>
      <c r="I936" s="6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5"/>
      <c r="I937" s="6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5"/>
      <c r="I938" s="6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5"/>
      <c r="I939" s="6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5"/>
      <c r="I940" s="6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5"/>
      <c r="I941" s="6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5"/>
      <c r="I942" s="6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5"/>
      <c r="I943" s="6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5"/>
      <c r="I944" s="6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5"/>
      <c r="I945" s="6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5"/>
      <c r="I946" s="6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5"/>
      <c r="I947" s="6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5"/>
      <c r="I948" s="6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5"/>
      <c r="I949" s="6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5"/>
      <c r="I950" s="6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5"/>
      <c r="I951" s="6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5"/>
      <c r="I952" s="6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5"/>
      <c r="I953" s="6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5"/>
      <c r="I954" s="6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5"/>
      <c r="I955" s="6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5"/>
      <c r="I956" s="6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5"/>
      <c r="I957" s="6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5"/>
      <c r="I958" s="6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5"/>
      <c r="I959" s="6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5"/>
      <c r="I960" s="6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5"/>
      <c r="I961" s="6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5"/>
      <c r="I962" s="6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5"/>
      <c r="I963" s="6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5"/>
      <c r="I964" s="6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5"/>
      <c r="I965" s="6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5"/>
      <c r="I966" s="6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5"/>
      <c r="I967" s="6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5"/>
      <c r="I968" s="6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5"/>
      <c r="I969" s="6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5"/>
      <c r="I970" s="6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5"/>
      <c r="I971" s="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5"/>
      <c r="I972" s="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5"/>
      <c r="I973" s="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5"/>
      <c r="I974" s="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5"/>
      <c r="I975" s="6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5"/>
      <c r="I976" s="6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5"/>
      <c r="I977" s="6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5"/>
      <c r="I978" s="6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5"/>
      <c r="I979" s="6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5"/>
      <c r="I980" s="6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5"/>
      <c r="I981" s="6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5"/>
      <c r="I982" s="6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5"/>
      <c r="I983" s="6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5"/>
      <c r="I984" s="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5"/>
      <c r="I985" s="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5"/>
      <c r="I986" s="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5"/>
      <c r="I987" s="6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5"/>
      <c r="I988" s="6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5"/>
      <c r="I989" s="6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5"/>
      <c r="I990" s="6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5"/>
      <c r="I991" s="6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5"/>
      <c r="I992" s="6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5"/>
      <c r="I993" s="6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5"/>
      <c r="I994" s="6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5"/>
      <c r="I995" s="6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5"/>
      <c r="I996" s="6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5"/>
      <c r="I997" s="6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5"/>
      <c r="I998" s="6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5"/>
      <c r="I999" s="6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5"/>
      <c r="I1000" s="6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5.13" defaultRowHeight="15.0"/>
  <cols>
    <col customWidth="1" min="1" max="1" width="15.63"/>
    <col customWidth="1" min="2" max="2" width="22.25"/>
    <col customWidth="1" min="3" max="3" width="39.13"/>
    <col customWidth="1" min="4" max="8" width="8.88"/>
    <col customWidth="1" min="9" max="9" width="12.38"/>
    <col customWidth="1" min="10" max="10" width="8.88"/>
    <col customWidth="1" min="11" max="26" width="8.63"/>
  </cols>
  <sheetData>
    <row r="1" ht="15.75" customHeight="1">
      <c r="A1" s="1" t="s">
        <v>0</v>
      </c>
      <c r="B1" s="1" t="s">
        <v>1</v>
      </c>
      <c r="C1" s="1" t="s">
        <v>359</v>
      </c>
      <c r="D1" s="1" t="s">
        <v>2</v>
      </c>
      <c r="E1" s="1" t="s">
        <v>3</v>
      </c>
      <c r="F1" s="1" t="s">
        <v>4</v>
      </c>
      <c r="G1" s="1" t="s">
        <v>5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5.75" customHeight="1">
      <c r="A2" s="3" t="s">
        <v>176</v>
      </c>
      <c r="B2" s="3" t="s">
        <v>360</v>
      </c>
      <c r="C2" s="3" t="s">
        <v>361</v>
      </c>
      <c r="D2" s="3">
        <v>7.0</v>
      </c>
      <c r="E2" s="3">
        <v>12.0</v>
      </c>
      <c r="F2" s="3">
        <f>SUM(D2:E2)</f>
        <v>19</v>
      </c>
      <c r="G2" s="3">
        <f>2+2</f>
        <v>4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4" t="s">
        <v>362</v>
      </c>
      <c r="B3" s="4" t="s">
        <v>363</v>
      </c>
      <c r="C3" s="4" t="s">
        <v>361</v>
      </c>
      <c r="D3" s="4">
        <v>4.0</v>
      </c>
      <c r="E3" s="4">
        <v>12.0</v>
      </c>
      <c r="F3" s="3">
        <f>SUM(D3+E3)</f>
        <v>16</v>
      </c>
      <c r="G3" s="4">
        <f>2+2+2+2</f>
        <v>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3" t="s">
        <v>8</v>
      </c>
      <c r="B4" s="3" t="s">
        <v>364</v>
      </c>
      <c r="C4" s="4" t="s">
        <v>365</v>
      </c>
      <c r="D4" s="4">
        <v>6.0</v>
      </c>
      <c r="E4" s="3">
        <v>9.0</v>
      </c>
      <c r="F4" s="3">
        <f t="shared" ref="F4:F7" si="1">SUM(D4:E4)</f>
        <v>15</v>
      </c>
      <c r="G4" s="3">
        <f>2+2+10</f>
        <v>14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3" t="s">
        <v>366</v>
      </c>
      <c r="B5" s="3" t="s">
        <v>367</v>
      </c>
      <c r="C5" s="3" t="s">
        <v>368</v>
      </c>
      <c r="D5" s="4">
        <v>7.0</v>
      </c>
      <c r="E5" s="4">
        <v>7.0</v>
      </c>
      <c r="F5" s="3">
        <f t="shared" si="1"/>
        <v>14</v>
      </c>
      <c r="G5" s="3">
        <f>4</f>
        <v>4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3" t="s">
        <v>369</v>
      </c>
      <c r="B6" s="3" t="s">
        <v>370</v>
      </c>
      <c r="C6" s="3" t="s">
        <v>371</v>
      </c>
      <c r="D6" s="4">
        <v>4.0</v>
      </c>
      <c r="E6" s="4">
        <v>9.0</v>
      </c>
      <c r="F6" s="3">
        <f t="shared" si="1"/>
        <v>13</v>
      </c>
      <c r="G6" s="3">
        <f t="shared" ref="G6:G7" si="2">2+2+2</f>
        <v>6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3" t="s">
        <v>372</v>
      </c>
      <c r="B7" s="3" t="s">
        <v>373</v>
      </c>
      <c r="C7" s="3" t="s">
        <v>374</v>
      </c>
      <c r="D7" s="3">
        <v>4.0</v>
      </c>
      <c r="E7" s="3">
        <v>9.0</v>
      </c>
      <c r="F7" s="3">
        <f t="shared" si="1"/>
        <v>13</v>
      </c>
      <c r="G7" s="3">
        <f t="shared" si="2"/>
        <v>6</v>
      </c>
      <c r="H7" s="3"/>
      <c r="I7" s="3" t="s">
        <v>375</v>
      </c>
      <c r="J7" s="3">
        <f>2+2+2+2+2+2+2+2+2+2+2+2+2+2</f>
        <v>28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3" t="s">
        <v>185</v>
      </c>
      <c r="B8" s="3" t="s">
        <v>376</v>
      </c>
      <c r="C8" s="3" t="s">
        <v>361</v>
      </c>
      <c r="D8" s="4">
        <v>4.0</v>
      </c>
      <c r="E8" s="4">
        <v>8.0</v>
      </c>
      <c r="F8" s="3">
        <f>SUM(D8+E8)</f>
        <v>12</v>
      </c>
      <c r="G8" s="3">
        <f>2</f>
        <v>2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75" customHeight="1">
      <c r="A9" s="3" t="s">
        <v>377</v>
      </c>
      <c r="B9" s="3" t="s">
        <v>378</v>
      </c>
      <c r="C9" s="4" t="s">
        <v>379</v>
      </c>
      <c r="D9" s="4">
        <v>6.0</v>
      </c>
      <c r="E9" s="4">
        <v>5.0</v>
      </c>
      <c r="F9" s="3">
        <f t="shared" ref="F9:F20" si="3">SUM(D9:E9)</f>
        <v>11</v>
      </c>
      <c r="G9" s="3">
        <f>19+2+2+2+2+2</f>
        <v>29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75" customHeight="1">
      <c r="A10" s="3" t="s">
        <v>380</v>
      </c>
      <c r="B10" s="3" t="s">
        <v>381</v>
      </c>
      <c r="C10" s="3" t="s">
        <v>361</v>
      </c>
      <c r="D10" s="3">
        <v>4.0</v>
      </c>
      <c r="E10" s="4">
        <v>6.0</v>
      </c>
      <c r="F10" s="3">
        <f t="shared" si="3"/>
        <v>10</v>
      </c>
      <c r="G10" s="3">
        <f>5+2</f>
        <v>7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75" customHeight="1">
      <c r="A11" s="3" t="s">
        <v>382</v>
      </c>
      <c r="B11" s="3" t="s">
        <v>383</v>
      </c>
      <c r="C11" s="3" t="s">
        <v>361</v>
      </c>
      <c r="D11" s="4">
        <v>2.0</v>
      </c>
      <c r="E11" s="4">
        <v>8.0</v>
      </c>
      <c r="F11" s="3">
        <f t="shared" si="3"/>
        <v>10</v>
      </c>
      <c r="G11" s="3">
        <f>2+2+2+2+5+5+2</f>
        <v>20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75" customHeight="1">
      <c r="A12" s="4" t="s">
        <v>64</v>
      </c>
      <c r="B12" s="4" t="s">
        <v>384</v>
      </c>
      <c r="C12" s="4" t="s">
        <v>361</v>
      </c>
      <c r="D12" s="4">
        <v>2.0</v>
      </c>
      <c r="E12" s="4">
        <v>8.0</v>
      </c>
      <c r="F12" s="4">
        <f t="shared" si="3"/>
        <v>10</v>
      </c>
      <c r="G12" s="3">
        <f>4</f>
        <v>4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75" customHeight="1">
      <c r="A13" s="3" t="s">
        <v>385</v>
      </c>
      <c r="B13" s="3" t="s">
        <v>178</v>
      </c>
      <c r="C13" s="3" t="s">
        <v>386</v>
      </c>
      <c r="D13" s="4">
        <v>8.0</v>
      </c>
      <c r="E13" s="3">
        <v>1.0</v>
      </c>
      <c r="F13" s="3">
        <f t="shared" si="3"/>
        <v>9</v>
      </c>
      <c r="G13" s="3">
        <f>2</f>
        <v>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75" customHeight="1">
      <c r="A14" s="3" t="s">
        <v>387</v>
      </c>
      <c r="B14" s="3" t="s">
        <v>388</v>
      </c>
      <c r="C14" s="4" t="s">
        <v>389</v>
      </c>
      <c r="D14" s="4">
        <v>7.0</v>
      </c>
      <c r="E14" s="3">
        <v>2.0</v>
      </c>
      <c r="F14" s="3">
        <f t="shared" si="3"/>
        <v>9</v>
      </c>
      <c r="G14" s="3">
        <f>2+2+2</f>
        <v>6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75" customHeight="1">
      <c r="A15" s="3" t="s">
        <v>301</v>
      </c>
      <c r="B15" s="3" t="s">
        <v>390</v>
      </c>
      <c r="C15" s="3" t="s">
        <v>386</v>
      </c>
      <c r="D15" s="4">
        <v>4.0</v>
      </c>
      <c r="E15" s="4">
        <v>5.0</v>
      </c>
      <c r="F15" s="3">
        <f t="shared" si="3"/>
        <v>9</v>
      </c>
      <c r="G15" s="3">
        <f>2+2</f>
        <v>4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75" customHeight="1">
      <c r="A16" s="3" t="s">
        <v>391</v>
      </c>
      <c r="B16" s="3" t="s">
        <v>392</v>
      </c>
      <c r="C16" s="4" t="s">
        <v>393</v>
      </c>
      <c r="D16" s="4">
        <v>3.0</v>
      </c>
      <c r="E16" s="3">
        <v>5.0</v>
      </c>
      <c r="F16" s="3">
        <f t="shared" si="3"/>
        <v>8</v>
      </c>
      <c r="G16" s="3">
        <f>4+2+2+2+2</f>
        <v>12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75" customHeight="1">
      <c r="A17" s="3" t="s">
        <v>62</v>
      </c>
      <c r="B17" s="3" t="s">
        <v>394</v>
      </c>
      <c r="C17" s="3" t="s">
        <v>395</v>
      </c>
      <c r="D17" s="3">
        <v>3.0</v>
      </c>
      <c r="E17" s="3">
        <v>5.0</v>
      </c>
      <c r="F17" s="3">
        <f t="shared" si="3"/>
        <v>8</v>
      </c>
      <c r="G17" s="3">
        <f>2</f>
        <v>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3" t="s">
        <v>396</v>
      </c>
      <c r="B18" s="3" t="s">
        <v>397</v>
      </c>
      <c r="C18" s="3" t="s">
        <v>386</v>
      </c>
      <c r="D18" s="4">
        <v>3.0</v>
      </c>
      <c r="E18" s="4">
        <v>5.0</v>
      </c>
      <c r="F18" s="3">
        <f t="shared" si="3"/>
        <v>8</v>
      </c>
      <c r="G18" s="3">
        <f>2</f>
        <v>2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75" customHeight="1">
      <c r="A19" s="4" t="s">
        <v>398</v>
      </c>
      <c r="B19" s="4" t="s">
        <v>399</v>
      </c>
      <c r="C19" s="4" t="s">
        <v>361</v>
      </c>
      <c r="D19" s="4">
        <v>5.0</v>
      </c>
      <c r="E19" s="4">
        <v>2.0</v>
      </c>
      <c r="F19" s="3">
        <f t="shared" si="3"/>
        <v>7</v>
      </c>
      <c r="G19" s="4">
        <v>0.0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75" customHeight="1">
      <c r="A20" s="3" t="s">
        <v>400</v>
      </c>
      <c r="B20" s="3" t="s">
        <v>401</v>
      </c>
      <c r="C20" s="4" t="s">
        <v>402</v>
      </c>
      <c r="D20" s="4">
        <v>4.0</v>
      </c>
      <c r="E20" s="4">
        <v>3.0</v>
      </c>
      <c r="F20" s="3">
        <f t="shared" si="3"/>
        <v>7</v>
      </c>
      <c r="G20" s="3">
        <f>6+2+2+2+2</f>
        <v>14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75" customHeight="1">
      <c r="A21" s="3" t="s">
        <v>34</v>
      </c>
      <c r="B21" s="3" t="s">
        <v>403</v>
      </c>
      <c r="C21" s="3" t="s">
        <v>361</v>
      </c>
      <c r="D21" s="4">
        <v>4.0</v>
      </c>
      <c r="E21" s="4">
        <v>3.0</v>
      </c>
      <c r="F21" s="3">
        <f>SUM(D21+E21)</f>
        <v>7</v>
      </c>
      <c r="G21" s="3">
        <f>5+5+2</f>
        <v>12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75" customHeight="1">
      <c r="A22" s="3" t="s">
        <v>281</v>
      </c>
      <c r="B22" s="3" t="s">
        <v>404</v>
      </c>
      <c r="C22" s="3" t="s">
        <v>402</v>
      </c>
      <c r="D22" s="3">
        <v>2.0</v>
      </c>
      <c r="E22" s="3">
        <v>5.0</v>
      </c>
      <c r="F22" s="3">
        <f t="shared" ref="F22:F26" si="4">SUM(D22:E22)</f>
        <v>7</v>
      </c>
      <c r="G22" s="3">
        <f>2+5</f>
        <v>7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75" customHeight="1">
      <c r="A23" s="3" t="s">
        <v>405</v>
      </c>
      <c r="B23" s="3" t="s">
        <v>406</v>
      </c>
      <c r="C23" s="4" t="s">
        <v>407</v>
      </c>
      <c r="D23" s="4">
        <v>2.0</v>
      </c>
      <c r="E23" s="4">
        <v>5.0</v>
      </c>
      <c r="F23" s="3">
        <f t="shared" si="4"/>
        <v>7</v>
      </c>
      <c r="G23" s="3">
        <f>2+2+2</f>
        <v>6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75" customHeight="1">
      <c r="A24" s="4" t="s">
        <v>239</v>
      </c>
      <c r="B24" s="4" t="s">
        <v>408</v>
      </c>
      <c r="C24" s="4" t="s">
        <v>386</v>
      </c>
      <c r="D24" s="4">
        <v>2.0</v>
      </c>
      <c r="E24" s="4">
        <v>5.0</v>
      </c>
      <c r="F24" s="3">
        <f t="shared" si="4"/>
        <v>7</v>
      </c>
      <c r="G24" s="4">
        <v>0.0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75" customHeight="1">
      <c r="A25" s="3" t="s">
        <v>66</v>
      </c>
      <c r="B25" s="3" t="s">
        <v>67</v>
      </c>
      <c r="C25" s="3" t="s">
        <v>395</v>
      </c>
      <c r="D25" s="3">
        <v>2.0</v>
      </c>
      <c r="E25" s="3">
        <v>5.0</v>
      </c>
      <c r="F25" s="3">
        <f t="shared" si="4"/>
        <v>7</v>
      </c>
      <c r="G25" s="3">
        <v>0.0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5.75" customHeight="1">
      <c r="A26" s="3" t="s">
        <v>257</v>
      </c>
      <c r="B26" s="3" t="s">
        <v>409</v>
      </c>
      <c r="C26" s="4" t="s">
        <v>410</v>
      </c>
      <c r="D26" s="3">
        <v>0.0</v>
      </c>
      <c r="E26" s="4">
        <v>7.0</v>
      </c>
      <c r="F26" s="3">
        <f t="shared" si="4"/>
        <v>7</v>
      </c>
      <c r="G26" s="3">
        <v>0.0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5.75" customHeight="1">
      <c r="A27" s="4" t="s">
        <v>16</v>
      </c>
      <c r="B27" s="4" t="s">
        <v>17</v>
      </c>
      <c r="C27" s="4" t="s">
        <v>411</v>
      </c>
      <c r="D27" s="4">
        <v>3.0</v>
      </c>
      <c r="E27" s="4">
        <v>3.0</v>
      </c>
      <c r="F27" s="3">
        <f t="shared" ref="F27:F28" si="5">SUM(D27+E27)</f>
        <v>6</v>
      </c>
      <c r="G27" s="3">
        <f>2</f>
        <v>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5.75" customHeight="1">
      <c r="A28" s="4" t="s">
        <v>412</v>
      </c>
      <c r="B28" s="4" t="s">
        <v>413</v>
      </c>
      <c r="C28" s="4" t="s">
        <v>386</v>
      </c>
      <c r="D28" s="4">
        <v>3.0</v>
      </c>
      <c r="E28" s="4">
        <v>3.0</v>
      </c>
      <c r="F28" s="3">
        <f t="shared" si="5"/>
        <v>6</v>
      </c>
      <c r="G28" s="4">
        <v>0.0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3" t="s">
        <v>58</v>
      </c>
      <c r="B29" s="3" t="s">
        <v>414</v>
      </c>
      <c r="C29" s="3" t="s">
        <v>415</v>
      </c>
      <c r="D29" s="3">
        <f>1+1</f>
        <v>2</v>
      </c>
      <c r="E29" s="4">
        <f>3+1</f>
        <v>4</v>
      </c>
      <c r="F29" s="3">
        <f t="shared" ref="F29:F31" si="6">SUM(D29:E29)</f>
        <v>6</v>
      </c>
      <c r="G29" s="3">
        <f>4</f>
        <v>4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75" customHeight="1">
      <c r="A30" s="3" t="s">
        <v>224</v>
      </c>
      <c r="B30" s="3" t="s">
        <v>416</v>
      </c>
      <c r="C30" s="4" t="s">
        <v>417</v>
      </c>
      <c r="D30" s="4">
        <v>2.0</v>
      </c>
      <c r="E30" s="4">
        <v>4.0</v>
      </c>
      <c r="F30" s="3">
        <f t="shared" si="6"/>
        <v>6</v>
      </c>
      <c r="G30" s="3">
        <f>2</f>
        <v>2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75" customHeight="1">
      <c r="A31" s="3" t="s">
        <v>418</v>
      </c>
      <c r="B31" s="3" t="s">
        <v>419</v>
      </c>
      <c r="C31" s="3" t="s">
        <v>361</v>
      </c>
      <c r="D31" s="3">
        <v>1.0</v>
      </c>
      <c r="E31" s="4">
        <v>5.0</v>
      </c>
      <c r="F31" s="3">
        <f t="shared" si="6"/>
        <v>6</v>
      </c>
      <c r="G31" s="3">
        <f>2+2+2+2+2</f>
        <v>10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75" customHeight="1">
      <c r="A32" s="3" t="s">
        <v>420</v>
      </c>
      <c r="B32" s="3" t="s">
        <v>421</v>
      </c>
      <c r="C32" s="4" t="s">
        <v>422</v>
      </c>
      <c r="D32" s="3">
        <v>0.0</v>
      </c>
      <c r="E32" s="4">
        <v>6.0</v>
      </c>
      <c r="F32" s="3">
        <f>SUM(D32+E32)</f>
        <v>6</v>
      </c>
      <c r="G32" s="3">
        <f>2+4+2</f>
        <v>8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75" customHeight="1">
      <c r="A33" s="3" t="s">
        <v>237</v>
      </c>
      <c r="B33" s="3" t="s">
        <v>423</v>
      </c>
      <c r="C33" s="3" t="s">
        <v>415</v>
      </c>
      <c r="D33" s="3">
        <v>0.0</v>
      </c>
      <c r="E33" s="4">
        <v>6.0</v>
      </c>
      <c r="F33" s="3">
        <f t="shared" ref="F33:F44" si="7">SUM(D33:E33)</f>
        <v>6</v>
      </c>
      <c r="G33" s="3">
        <f>4</f>
        <v>4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75" customHeight="1">
      <c r="A34" s="3" t="s">
        <v>255</v>
      </c>
      <c r="B34" s="3" t="s">
        <v>424</v>
      </c>
      <c r="C34" s="3" t="s">
        <v>425</v>
      </c>
      <c r="D34" s="3">
        <v>0.0</v>
      </c>
      <c r="E34" s="3">
        <v>6.0</v>
      </c>
      <c r="F34" s="3">
        <f t="shared" si="7"/>
        <v>6</v>
      </c>
      <c r="G34" s="3">
        <f t="shared" ref="G34:G35" si="8">2</f>
        <v>2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75" customHeight="1">
      <c r="A35" s="3" t="s">
        <v>377</v>
      </c>
      <c r="B35" s="3" t="s">
        <v>426</v>
      </c>
      <c r="C35" s="4" t="s">
        <v>427</v>
      </c>
      <c r="D35" s="4">
        <v>5.0</v>
      </c>
      <c r="E35" s="3">
        <v>0.0</v>
      </c>
      <c r="F35" s="3">
        <f t="shared" si="7"/>
        <v>5</v>
      </c>
      <c r="G35" s="3">
        <f t="shared" si="8"/>
        <v>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75" customHeight="1">
      <c r="A36" s="3" t="s">
        <v>428</v>
      </c>
      <c r="B36" s="3" t="s">
        <v>429</v>
      </c>
      <c r="C36" s="3" t="s">
        <v>430</v>
      </c>
      <c r="D36" s="3">
        <v>3.0</v>
      </c>
      <c r="E36" s="3">
        <v>2.0</v>
      </c>
      <c r="F36" s="3">
        <f t="shared" si="7"/>
        <v>5</v>
      </c>
      <c r="G36" s="3">
        <f>2+2</f>
        <v>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75" customHeight="1">
      <c r="A37" s="3" t="s">
        <v>431</v>
      </c>
      <c r="B37" s="3" t="s">
        <v>432</v>
      </c>
      <c r="C37" s="4" t="s">
        <v>433</v>
      </c>
      <c r="D37" s="3">
        <v>3.0</v>
      </c>
      <c r="E37" s="4">
        <v>2.0</v>
      </c>
      <c r="F37" s="3">
        <f t="shared" si="7"/>
        <v>5</v>
      </c>
      <c r="G37" s="3">
        <v>0.0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75" customHeight="1">
      <c r="A38" s="4" t="s">
        <v>434</v>
      </c>
      <c r="B38" s="4" t="s">
        <v>435</v>
      </c>
      <c r="C38" s="4" t="s">
        <v>361</v>
      </c>
      <c r="D38" s="4">
        <v>3.0</v>
      </c>
      <c r="E38" s="4">
        <v>2.0</v>
      </c>
      <c r="F38" s="3">
        <f t="shared" si="7"/>
        <v>5</v>
      </c>
      <c r="G38" s="4">
        <v>0.0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75" customHeight="1">
      <c r="A39" s="3" t="s">
        <v>436</v>
      </c>
      <c r="B39" s="3" t="s">
        <v>437</v>
      </c>
      <c r="C39" s="4" t="s">
        <v>438</v>
      </c>
      <c r="D39" s="3">
        <v>2.0</v>
      </c>
      <c r="E39" s="4">
        <v>3.0</v>
      </c>
      <c r="F39" s="3">
        <f t="shared" si="7"/>
        <v>5</v>
      </c>
      <c r="G39" s="3">
        <f>7+5+14+16</f>
        <v>42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75" customHeight="1">
      <c r="A40" s="3" t="s">
        <v>439</v>
      </c>
      <c r="B40" s="3" t="s">
        <v>440</v>
      </c>
      <c r="C40" s="4" t="s">
        <v>441</v>
      </c>
      <c r="D40" s="4">
        <v>2.0</v>
      </c>
      <c r="E40" s="4">
        <v>3.0</v>
      </c>
      <c r="F40" s="3">
        <f t="shared" si="7"/>
        <v>5</v>
      </c>
      <c r="G40" s="3">
        <f>2</f>
        <v>2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75" customHeight="1">
      <c r="A41" s="3" t="s">
        <v>295</v>
      </c>
      <c r="B41" s="3" t="s">
        <v>442</v>
      </c>
      <c r="C41" s="4" t="s">
        <v>443</v>
      </c>
      <c r="D41" s="4">
        <v>2.0</v>
      </c>
      <c r="E41" s="4">
        <v>3.0</v>
      </c>
      <c r="F41" s="3">
        <f t="shared" si="7"/>
        <v>5</v>
      </c>
      <c r="G41" s="3">
        <f>2</f>
        <v>2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75" customHeight="1">
      <c r="A42" s="3" t="s">
        <v>278</v>
      </c>
      <c r="B42" s="3" t="s">
        <v>444</v>
      </c>
      <c r="C42" s="3" t="s">
        <v>371</v>
      </c>
      <c r="D42" s="3">
        <v>1.0</v>
      </c>
      <c r="E42" s="4">
        <v>4.0</v>
      </c>
      <c r="F42" s="3">
        <f t="shared" si="7"/>
        <v>5</v>
      </c>
      <c r="G42" s="3">
        <f>2+2+2</f>
        <v>6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75" customHeight="1">
      <c r="A43" s="3" t="s">
        <v>445</v>
      </c>
      <c r="B43" s="3" t="s">
        <v>446</v>
      </c>
      <c r="C43" s="3" t="s">
        <v>447</v>
      </c>
      <c r="D43" s="3">
        <v>1.0</v>
      </c>
      <c r="E43" s="4">
        <v>4.0</v>
      </c>
      <c r="F43" s="3">
        <f t="shared" si="7"/>
        <v>5</v>
      </c>
      <c r="G43" s="3">
        <f>2+2</f>
        <v>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75" customHeight="1">
      <c r="A44" s="3" t="s">
        <v>100</v>
      </c>
      <c r="B44" s="3" t="s">
        <v>448</v>
      </c>
      <c r="C44" s="3" t="s">
        <v>371</v>
      </c>
      <c r="D44" s="4">
        <v>1.0</v>
      </c>
      <c r="E44" s="4">
        <v>4.0</v>
      </c>
      <c r="F44" s="3">
        <f t="shared" si="7"/>
        <v>5</v>
      </c>
      <c r="G44" s="3">
        <f>2</f>
        <v>2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4" t="s">
        <v>449</v>
      </c>
      <c r="B45" s="4" t="s">
        <v>450</v>
      </c>
      <c r="C45" s="4" t="s">
        <v>361</v>
      </c>
      <c r="D45" s="4">
        <v>0.0</v>
      </c>
      <c r="E45" s="4">
        <v>5.0</v>
      </c>
      <c r="F45" s="3">
        <f t="shared" ref="F45:F46" si="9">SUM(D45+E45)</f>
        <v>5</v>
      </c>
      <c r="G45" s="4">
        <v>0.0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4" t="s">
        <v>451</v>
      </c>
      <c r="B46" s="4" t="s">
        <v>452</v>
      </c>
      <c r="C46" s="4" t="s">
        <v>453</v>
      </c>
      <c r="D46" s="4">
        <v>4.0</v>
      </c>
      <c r="E46" s="4">
        <v>0.0</v>
      </c>
      <c r="F46" s="3">
        <f t="shared" si="9"/>
        <v>4</v>
      </c>
      <c r="G46" s="4">
        <v>0.0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 t="s">
        <v>454</v>
      </c>
      <c r="B47" s="3" t="s">
        <v>455</v>
      </c>
      <c r="C47" s="3" t="s">
        <v>371</v>
      </c>
      <c r="D47" s="3">
        <v>3.0</v>
      </c>
      <c r="E47" s="3">
        <v>1.0</v>
      </c>
      <c r="F47" s="3">
        <f t="shared" ref="F47:F50" si="10">SUM(D47:E47)</f>
        <v>4</v>
      </c>
      <c r="G47" s="3">
        <f>2+2</f>
        <v>4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 t="s">
        <v>456</v>
      </c>
      <c r="B48" s="3" t="s">
        <v>457</v>
      </c>
      <c r="C48" s="3" t="s">
        <v>371</v>
      </c>
      <c r="D48" s="3">
        <v>3.0</v>
      </c>
      <c r="E48" s="3">
        <v>1.0</v>
      </c>
      <c r="F48" s="3">
        <f t="shared" si="10"/>
        <v>4</v>
      </c>
      <c r="G48" s="3">
        <f t="shared" ref="G48:G50" si="11">2</f>
        <v>2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 t="s">
        <v>295</v>
      </c>
      <c r="B49" s="3" t="s">
        <v>458</v>
      </c>
      <c r="C49" s="3" t="s">
        <v>459</v>
      </c>
      <c r="D49" s="3">
        <v>3.0</v>
      </c>
      <c r="E49" s="3">
        <v>1.0</v>
      </c>
      <c r="F49" s="3">
        <f t="shared" si="10"/>
        <v>4</v>
      </c>
      <c r="G49" s="3">
        <f t="shared" si="11"/>
        <v>2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 t="s">
        <v>60</v>
      </c>
      <c r="B50" s="3" t="s">
        <v>230</v>
      </c>
      <c r="C50" s="3" t="s">
        <v>361</v>
      </c>
      <c r="D50" s="3">
        <v>3.0</v>
      </c>
      <c r="E50" s="3">
        <v>1.0</v>
      </c>
      <c r="F50" s="3">
        <f t="shared" si="10"/>
        <v>4</v>
      </c>
      <c r="G50" s="3">
        <f t="shared" si="11"/>
        <v>2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4" t="s">
        <v>62</v>
      </c>
      <c r="B51" s="4" t="s">
        <v>63</v>
      </c>
      <c r="C51" s="4" t="s">
        <v>361</v>
      </c>
      <c r="D51" s="4">
        <v>3.0</v>
      </c>
      <c r="E51" s="4">
        <v>1.0</v>
      </c>
      <c r="F51" s="3">
        <f>SUM(D51+E51)</f>
        <v>4</v>
      </c>
      <c r="G51" s="4">
        <v>0.0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 t="s">
        <v>281</v>
      </c>
      <c r="B52" s="3" t="s">
        <v>59</v>
      </c>
      <c r="C52" s="3" t="s">
        <v>371</v>
      </c>
      <c r="D52" s="3">
        <v>3.0</v>
      </c>
      <c r="E52" s="3">
        <v>1.0</v>
      </c>
      <c r="F52" s="3">
        <f t="shared" ref="F52:F66" si="12">SUM(D52:E52)</f>
        <v>4</v>
      </c>
      <c r="G52" s="3">
        <v>0.0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 t="s">
        <v>460</v>
      </c>
      <c r="B53" s="3" t="s">
        <v>461</v>
      </c>
      <c r="C53" s="3" t="s">
        <v>368</v>
      </c>
      <c r="D53" s="3">
        <v>3.0</v>
      </c>
      <c r="E53" s="4">
        <v>1.0</v>
      </c>
      <c r="F53" s="3">
        <f t="shared" si="12"/>
        <v>4</v>
      </c>
      <c r="G53" s="3">
        <v>0.0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 t="s">
        <v>462</v>
      </c>
      <c r="B54" s="3" t="s">
        <v>463</v>
      </c>
      <c r="C54" s="3" t="s">
        <v>464</v>
      </c>
      <c r="D54" s="3">
        <v>2.0</v>
      </c>
      <c r="E54" s="3">
        <v>2.0</v>
      </c>
      <c r="F54" s="3">
        <f t="shared" si="12"/>
        <v>4</v>
      </c>
      <c r="G54" s="3">
        <f>5+2+2</f>
        <v>9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4" t="s">
        <v>465</v>
      </c>
      <c r="B55" s="4" t="s">
        <v>466</v>
      </c>
      <c r="C55" s="4" t="s">
        <v>467</v>
      </c>
      <c r="D55" s="4">
        <f t="shared" ref="D55:E55" si="13">1+1</f>
        <v>2</v>
      </c>
      <c r="E55" s="4">
        <f t="shared" si="13"/>
        <v>2</v>
      </c>
      <c r="F55" s="3">
        <f t="shared" si="12"/>
        <v>4</v>
      </c>
      <c r="G55" s="4">
        <f>2+2+2+2</f>
        <v>8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 t="s">
        <v>468</v>
      </c>
      <c r="B56" s="3" t="s">
        <v>469</v>
      </c>
      <c r="C56" s="4" t="s">
        <v>470</v>
      </c>
      <c r="D56" s="4">
        <v>2.0</v>
      </c>
      <c r="E56" s="3">
        <v>2.0</v>
      </c>
      <c r="F56" s="3">
        <f t="shared" si="12"/>
        <v>4</v>
      </c>
      <c r="G56" s="3">
        <f>2+4</f>
        <v>6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 t="s">
        <v>23</v>
      </c>
      <c r="B57" s="3" t="s">
        <v>24</v>
      </c>
      <c r="C57" s="4" t="s">
        <v>471</v>
      </c>
      <c r="D57" s="3">
        <v>2.0</v>
      </c>
      <c r="E57" s="4">
        <v>2.0</v>
      </c>
      <c r="F57" s="3">
        <f t="shared" si="12"/>
        <v>4</v>
      </c>
      <c r="G57" s="3">
        <f>2</f>
        <v>2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 t="s">
        <v>354</v>
      </c>
      <c r="B58" s="3" t="s">
        <v>472</v>
      </c>
      <c r="C58" s="3" t="s">
        <v>415</v>
      </c>
      <c r="D58" s="3">
        <v>2.0</v>
      </c>
      <c r="E58" s="3">
        <v>2.0</v>
      </c>
      <c r="F58" s="3">
        <f t="shared" si="12"/>
        <v>4</v>
      </c>
      <c r="G58" s="3">
        <v>0.0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4" t="s">
        <v>473</v>
      </c>
      <c r="B59" s="4" t="s">
        <v>474</v>
      </c>
      <c r="C59" s="4" t="s">
        <v>361</v>
      </c>
      <c r="D59" s="4">
        <v>2.0</v>
      </c>
      <c r="E59" s="4">
        <v>2.0</v>
      </c>
      <c r="F59" s="3">
        <f t="shared" si="12"/>
        <v>4</v>
      </c>
      <c r="G59" s="4">
        <v>0.0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 t="s">
        <v>354</v>
      </c>
      <c r="B60" s="3" t="s">
        <v>475</v>
      </c>
      <c r="C60" s="3" t="s">
        <v>476</v>
      </c>
      <c r="D60" s="3">
        <v>2.0</v>
      </c>
      <c r="E60" s="3">
        <v>2.0</v>
      </c>
      <c r="F60" s="3">
        <f t="shared" si="12"/>
        <v>4</v>
      </c>
      <c r="G60" s="3">
        <v>0.0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4" t="s">
        <v>237</v>
      </c>
      <c r="B61" s="4" t="s">
        <v>477</v>
      </c>
      <c r="C61" s="4" t="s">
        <v>415</v>
      </c>
      <c r="D61" s="4">
        <v>2.0</v>
      </c>
      <c r="E61" s="4">
        <f>2</f>
        <v>2</v>
      </c>
      <c r="F61" s="3">
        <f t="shared" si="12"/>
        <v>4</v>
      </c>
      <c r="G61" s="4">
        <v>0.0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 t="s">
        <v>478</v>
      </c>
      <c r="B62" s="3" t="s">
        <v>479</v>
      </c>
      <c r="C62" s="4" t="s">
        <v>480</v>
      </c>
      <c r="D62" s="4">
        <v>2.0</v>
      </c>
      <c r="E62" s="3">
        <v>2.0</v>
      </c>
      <c r="F62" s="3">
        <f t="shared" si="12"/>
        <v>4</v>
      </c>
      <c r="G62" s="3">
        <v>0.0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 t="s">
        <v>133</v>
      </c>
      <c r="B63" s="3" t="s">
        <v>481</v>
      </c>
      <c r="C63" s="3" t="s">
        <v>361</v>
      </c>
      <c r="D63" s="3">
        <v>1.0</v>
      </c>
      <c r="E63" s="3">
        <v>3.0</v>
      </c>
      <c r="F63" s="3">
        <f t="shared" si="12"/>
        <v>4</v>
      </c>
      <c r="G63" s="3">
        <f>7</f>
        <v>7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 t="s">
        <v>482</v>
      </c>
      <c r="B64" s="3" t="s">
        <v>483</v>
      </c>
      <c r="C64" s="3" t="s">
        <v>371</v>
      </c>
      <c r="D64" s="3">
        <v>1.0</v>
      </c>
      <c r="E64" s="4">
        <v>3.0</v>
      </c>
      <c r="F64" s="3">
        <f t="shared" si="12"/>
        <v>4</v>
      </c>
      <c r="G64" s="3">
        <f>2+2+2</f>
        <v>6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 t="s">
        <v>291</v>
      </c>
      <c r="B65" s="3" t="s">
        <v>465</v>
      </c>
      <c r="C65" s="3" t="s">
        <v>410</v>
      </c>
      <c r="D65" s="3">
        <v>1.0</v>
      </c>
      <c r="E65" s="3">
        <v>3.0</v>
      </c>
      <c r="F65" s="3">
        <f t="shared" si="12"/>
        <v>4</v>
      </c>
      <c r="G65" s="3">
        <f>2+2</f>
        <v>4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4" t="s">
        <v>484</v>
      </c>
      <c r="B66" s="4" t="s">
        <v>157</v>
      </c>
      <c r="C66" s="4" t="s">
        <v>361</v>
      </c>
      <c r="D66" s="4">
        <v>1.0</v>
      </c>
      <c r="E66" s="4">
        <v>3.0</v>
      </c>
      <c r="F66" s="4">
        <f t="shared" si="12"/>
        <v>4</v>
      </c>
      <c r="G66" s="3">
        <f>2</f>
        <v>2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 t="s">
        <v>485</v>
      </c>
      <c r="B67" s="3" t="s">
        <v>486</v>
      </c>
      <c r="C67" s="3" t="s">
        <v>487</v>
      </c>
      <c r="D67" s="4">
        <v>1.0</v>
      </c>
      <c r="E67" s="4">
        <v>3.0</v>
      </c>
      <c r="F67" s="3">
        <f>SUM(D67+E67)</f>
        <v>4</v>
      </c>
      <c r="G67" s="3">
        <f>2</f>
        <v>2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4" t="s">
        <v>8</v>
      </c>
      <c r="B68" s="4" t="s">
        <v>488</v>
      </c>
      <c r="C68" s="4" t="s">
        <v>386</v>
      </c>
      <c r="D68" s="4">
        <v>1.0</v>
      </c>
      <c r="E68" s="4">
        <v>3.0</v>
      </c>
      <c r="F68" s="3">
        <f t="shared" ref="F68:F72" si="14">SUM(D68:E68)</f>
        <v>4</v>
      </c>
      <c r="G68" s="4">
        <f>2</f>
        <v>2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 t="s">
        <v>465</v>
      </c>
      <c r="B69" s="3" t="s">
        <v>489</v>
      </c>
      <c r="C69" s="4" t="s">
        <v>490</v>
      </c>
      <c r="D69" s="4">
        <v>1.0</v>
      </c>
      <c r="E69" s="4">
        <v>3.0</v>
      </c>
      <c r="F69" s="3">
        <f t="shared" si="14"/>
        <v>4</v>
      </c>
      <c r="G69" s="3">
        <v>0.0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 t="s">
        <v>131</v>
      </c>
      <c r="B70" s="3" t="s">
        <v>491</v>
      </c>
      <c r="C70" s="3" t="s">
        <v>411</v>
      </c>
      <c r="D70" s="3">
        <v>0.0</v>
      </c>
      <c r="E70" s="4">
        <v>4.0</v>
      </c>
      <c r="F70" s="3">
        <f t="shared" si="14"/>
        <v>4</v>
      </c>
      <c r="G70" s="3">
        <f>2+2+2</f>
        <v>6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 t="s">
        <v>492</v>
      </c>
      <c r="B71" s="3" t="s">
        <v>493</v>
      </c>
      <c r="C71" s="3" t="s">
        <v>425</v>
      </c>
      <c r="D71" s="3">
        <v>0.0</v>
      </c>
      <c r="E71" s="3">
        <v>4.0</v>
      </c>
      <c r="F71" s="3">
        <f t="shared" si="14"/>
        <v>4</v>
      </c>
      <c r="G71" s="3">
        <f>2+2+2</f>
        <v>6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 t="s">
        <v>494</v>
      </c>
      <c r="B72" s="3" t="s">
        <v>495</v>
      </c>
      <c r="C72" s="3" t="s">
        <v>361</v>
      </c>
      <c r="D72" s="3">
        <v>0.0</v>
      </c>
      <c r="E72" s="3">
        <v>4.0</v>
      </c>
      <c r="F72" s="3">
        <f t="shared" si="14"/>
        <v>4</v>
      </c>
      <c r="G72" s="3">
        <f>2+2</f>
        <v>4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 t="s">
        <v>347</v>
      </c>
      <c r="B73" s="3" t="s">
        <v>496</v>
      </c>
      <c r="C73" s="4" t="s">
        <v>497</v>
      </c>
      <c r="D73" s="3">
        <v>0.0</v>
      </c>
      <c r="E73" s="4">
        <v>4.0</v>
      </c>
      <c r="F73" s="3">
        <f>SUM(D73+E73)</f>
        <v>4</v>
      </c>
      <c r="G73" s="3">
        <v>2.0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 t="s">
        <v>498</v>
      </c>
      <c r="B74" s="3" t="s">
        <v>499</v>
      </c>
      <c r="C74" s="4" t="s">
        <v>500</v>
      </c>
      <c r="D74" s="3">
        <v>0.0</v>
      </c>
      <c r="E74" s="4">
        <v>4.0</v>
      </c>
      <c r="F74" s="3">
        <f t="shared" ref="F74:F75" si="15">SUM(D74:E74)</f>
        <v>4</v>
      </c>
      <c r="G74" s="3">
        <f>2</f>
        <v>2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 t="s">
        <v>501</v>
      </c>
      <c r="B75" s="3" t="s">
        <v>502</v>
      </c>
      <c r="C75" s="3" t="s">
        <v>503</v>
      </c>
      <c r="D75" s="3">
        <v>0.0</v>
      </c>
      <c r="E75" s="4">
        <v>4.0</v>
      </c>
      <c r="F75" s="3">
        <f t="shared" si="15"/>
        <v>4</v>
      </c>
      <c r="G75" s="3">
        <f>2</f>
        <v>2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4" t="s">
        <v>504</v>
      </c>
      <c r="B76" s="4" t="s">
        <v>505</v>
      </c>
      <c r="C76" s="4" t="s">
        <v>453</v>
      </c>
      <c r="D76" s="4">
        <v>0.0</v>
      </c>
      <c r="E76" s="4">
        <v>4.0</v>
      </c>
      <c r="F76" s="3">
        <f>SUM(D76+E76)</f>
        <v>4</v>
      </c>
      <c r="G76" s="4">
        <f>2</f>
        <v>2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 t="s">
        <v>506</v>
      </c>
      <c r="B77" s="3" t="s">
        <v>507</v>
      </c>
      <c r="C77" s="3" t="s">
        <v>425</v>
      </c>
      <c r="D77" s="3">
        <v>0.0</v>
      </c>
      <c r="E77" s="3">
        <v>4.0</v>
      </c>
      <c r="F77" s="3">
        <f t="shared" ref="F77:F81" si="16">SUM(D77:E77)</f>
        <v>4</v>
      </c>
      <c r="G77" s="3">
        <v>0.0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 t="s">
        <v>295</v>
      </c>
      <c r="B78" s="3" t="s">
        <v>508</v>
      </c>
      <c r="C78" s="3" t="s">
        <v>509</v>
      </c>
      <c r="D78" s="3">
        <v>0.0</v>
      </c>
      <c r="E78" s="3">
        <v>4.0</v>
      </c>
      <c r="F78" s="3">
        <f t="shared" si="16"/>
        <v>4</v>
      </c>
      <c r="G78" s="3">
        <v>0.0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 t="s">
        <v>510</v>
      </c>
      <c r="B79" s="3" t="s">
        <v>511</v>
      </c>
      <c r="C79" s="3" t="s">
        <v>512</v>
      </c>
      <c r="D79" s="3">
        <v>0.0</v>
      </c>
      <c r="E79" s="4">
        <v>4.0</v>
      </c>
      <c r="F79" s="3">
        <f t="shared" si="16"/>
        <v>4</v>
      </c>
      <c r="G79" s="3">
        <v>0.0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4" t="s">
        <v>484</v>
      </c>
      <c r="B80" s="4" t="s">
        <v>513</v>
      </c>
      <c r="C80" s="4" t="s">
        <v>386</v>
      </c>
      <c r="D80" s="4">
        <v>0.0</v>
      </c>
      <c r="E80" s="4">
        <v>4.0</v>
      </c>
      <c r="F80" s="3">
        <f t="shared" si="16"/>
        <v>4</v>
      </c>
      <c r="G80" s="4">
        <v>0.0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 t="s">
        <v>484</v>
      </c>
      <c r="B81" s="3" t="s">
        <v>514</v>
      </c>
      <c r="C81" s="3" t="s">
        <v>368</v>
      </c>
      <c r="D81" s="3">
        <v>3.0</v>
      </c>
      <c r="E81" s="3">
        <v>0.0</v>
      </c>
      <c r="F81" s="3">
        <f t="shared" si="16"/>
        <v>3</v>
      </c>
      <c r="G81" s="3">
        <f>2</f>
        <v>2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4" t="s">
        <v>45</v>
      </c>
      <c r="B82" s="4" t="s">
        <v>515</v>
      </c>
      <c r="C82" s="4" t="s">
        <v>516</v>
      </c>
      <c r="D82" s="4">
        <v>3.0</v>
      </c>
      <c r="E82" s="4">
        <v>0.0</v>
      </c>
      <c r="F82" s="4">
        <v>3.0</v>
      </c>
      <c r="G82" s="4">
        <v>2.0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 t="s">
        <v>291</v>
      </c>
      <c r="B83" s="3" t="s">
        <v>517</v>
      </c>
      <c r="C83" s="4" t="s">
        <v>518</v>
      </c>
      <c r="D83" s="4">
        <v>3.0</v>
      </c>
      <c r="E83" s="3">
        <v>0.0</v>
      </c>
      <c r="F83" s="3">
        <f>SUM(D83:E83)</f>
        <v>3</v>
      </c>
      <c r="G83" s="3">
        <v>0.0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4" t="s">
        <v>519</v>
      </c>
      <c r="B84" s="4" t="s">
        <v>520</v>
      </c>
      <c r="C84" s="4" t="s">
        <v>503</v>
      </c>
      <c r="D84" s="4">
        <v>3.0</v>
      </c>
      <c r="E84" s="4">
        <v>0.0</v>
      </c>
      <c r="F84" s="3">
        <f>SUM(D84+E84)</f>
        <v>3</v>
      </c>
      <c r="G84" s="4">
        <v>0.0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 t="s">
        <v>45</v>
      </c>
      <c r="B85" s="3" t="s">
        <v>521</v>
      </c>
      <c r="C85" s="3" t="s">
        <v>522</v>
      </c>
      <c r="D85" s="3">
        <v>3.0</v>
      </c>
      <c r="E85" s="3">
        <v>0.0</v>
      </c>
      <c r="F85" s="3">
        <f t="shared" ref="F85:F87" si="17">SUM(D85:E85)</f>
        <v>3</v>
      </c>
      <c r="G85" s="3">
        <v>0.0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 t="s">
        <v>523</v>
      </c>
      <c r="B86" s="3" t="s">
        <v>524</v>
      </c>
      <c r="C86" s="3" t="s">
        <v>525</v>
      </c>
      <c r="D86" s="3">
        <v>2.0</v>
      </c>
      <c r="E86" s="3">
        <v>1.0</v>
      </c>
      <c r="F86" s="3">
        <f t="shared" si="17"/>
        <v>3</v>
      </c>
      <c r="G86" s="3">
        <f>4+2</f>
        <v>6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 t="s">
        <v>55</v>
      </c>
      <c r="B87" s="3" t="s">
        <v>526</v>
      </c>
      <c r="C87" s="3" t="s">
        <v>527</v>
      </c>
      <c r="D87" s="3">
        <v>2.0</v>
      </c>
      <c r="E87" s="3">
        <v>1.0</v>
      </c>
      <c r="F87" s="3">
        <f t="shared" si="17"/>
        <v>3</v>
      </c>
      <c r="G87" s="3">
        <f t="shared" ref="G87:G88" si="18">2</f>
        <v>2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 t="s">
        <v>106</v>
      </c>
      <c r="B88" s="3" t="s">
        <v>528</v>
      </c>
      <c r="C88" s="3" t="s">
        <v>529</v>
      </c>
      <c r="D88" s="3">
        <v>2.0</v>
      </c>
      <c r="E88" s="3">
        <v>1.0</v>
      </c>
      <c r="F88" s="3">
        <f t="shared" ref="F88:F89" si="19">SUM(D88+E88)</f>
        <v>3</v>
      </c>
      <c r="G88" s="3">
        <f t="shared" si="18"/>
        <v>2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4" t="s">
        <v>530</v>
      </c>
      <c r="B89" s="4" t="s">
        <v>531</v>
      </c>
      <c r="C89" s="4" t="s">
        <v>532</v>
      </c>
      <c r="D89" s="4">
        <v>2.0</v>
      </c>
      <c r="E89" s="4">
        <v>1.0</v>
      </c>
      <c r="F89" s="3">
        <f t="shared" si="19"/>
        <v>3</v>
      </c>
      <c r="G89" s="3">
        <f t="shared" ref="G89:G91" si="20">2</f>
        <v>2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4" t="s">
        <v>380</v>
      </c>
      <c r="B90" s="4" t="s">
        <v>533</v>
      </c>
      <c r="C90" s="4" t="s">
        <v>371</v>
      </c>
      <c r="D90" s="4">
        <v>2.0</v>
      </c>
      <c r="E90" s="4">
        <v>1.0</v>
      </c>
      <c r="F90" s="3">
        <f t="shared" ref="F90:F91" si="21">SUM(D90:E90)</f>
        <v>3</v>
      </c>
      <c r="G90" s="4">
        <f t="shared" si="20"/>
        <v>2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 t="s">
        <v>224</v>
      </c>
      <c r="B91" s="3" t="s">
        <v>534</v>
      </c>
      <c r="C91" s="3" t="s">
        <v>535</v>
      </c>
      <c r="D91" s="4">
        <v>2.0</v>
      </c>
      <c r="E91" s="4">
        <v>1.0</v>
      </c>
      <c r="F91" s="3">
        <f t="shared" si="21"/>
        <v>3</v>
      </c>
      <c r="G91" s="3">
        <f t="shared" si="20"/>
        <v>2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 t="s">
        <v>108</v>
      </c>
      <c r="B92" s="3" t="s">
        <v>149</v>
      </c>
      <c r="C92" s="3" t="s">
        <v>536</v>
      </c>
      <c r="D92" s="3">
        <v>2.0</v>
      </c>
      <c r="E92" s="3">
        <v>1.0</v>
      </c>
      <c r="F92" s="3">
        <f>SUM(D92+E92)</f>
        <v>3</v>
      </c>
      <c r="G92" s="3">
        <v>0.0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 t="s">
        <v>147</v>
      </c>
      <c r="B93" s="3" t="s">
        <v>537</v>
      </c>
      <c r="C93" s="3" t="s">
        <v>459</v>
      </c>
      <c r="D93" s="3">
        <v>2.0</v>
      </c>
      <c r="E93" s="3">
        <v>1.0</v>
      </c>
      <c r="F93" s="3">
        <f t="shared" ref="F93:F94" si="22">SUM(D93:E93)</f>
        <v>3</v>
      </c>
      <c r="G93" s="3">
        <v>0.0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 t="s">
        <v>538</v>
      </c>
      <c r="B94" s="3" t="s">
        <v>539</v>
      </c>
      <c r="C94" s="4" t="s">
        <v>540</v>
      </c>
      <c r="D94" s="3">
        <v>2.0</v>
      </c>
      <c r="E94" s="4">
        <v>1.0</v>
      </c>
      <c r="F94" s="3">
        <f t="shared" si="22"/>
        <v>3</v>
      </c>
      <c r="G94" s="3">
        <v>0.0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 t="s">
        <v>541</v>
      </c>
      <c r="B95" s="3" t="s">
        <v>542</v>
      </c>
      <c r="C95" s="4" t="s">
        <v>543</v>
      </c>
      <c r="D95" s="4">
        <v>2.0</v>
      </c>
      <c r="E95" s="4">
        <v>1.0</v>
      </c>
      <c r="F95" s="3">
        <f>SUM(D95+E95)</f>
        <v>3</v>
      </c>
      <c r="G95" s="3">
        <v>0.0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 t="s">
        <v>20</v>
      </c>
      <c r="B96" s="3" t="s">
        <v>21</v>
      </c>
      <c r="C96" s="3" t="s">
        <v>411</v>
      </c>
      <c r="D96" s="3">
        <v>2.0</v>
      </c>
      <c r="E96" s="3">
        <v>1.0</v>
      </c>
      <c r="F96" s="3">
        <f t="shared" ref="F96:F99" si="23">SUM(D96:E96)</f>
        <v>3</v>
      </c>
      <c r="G96" s="3">
        <v>0.0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 t="s">
        <v>544</v>
      </c>
      <c r="B97" s="3" t="s">
        <v>545</v>
      </c>
      <c r="C97" s="3" t="s">
        <v>361</v>
      </c>
      <c r="D97" s="3">
        <v>2.0</v>
      </c>
      <c r="E97" s="3">
        <v>1.0</v>
      </c>
      <c r="F97" s="3">
        <f t="shared" si="23"/>
        <v>3</v>
      </c>
      <c r="G97" s="3">
        <v>0.0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 t="s">
        <v>546</v>
      </c>
      <c r="B98" s="3" t="s">
        <v>547</v>
      </c>
      <c r="C98" s="3" t="s">
        <v>459</v>
      </c>
      <c r="D98" s="3">
        <v>2.0</v>
      </c>
      <c r="E98" s="3">
        <v>1.0</v>
      </c>
      <c r="F98" s="3">
        <f t="shared" si="23"/>
        <v>3</v>
      </c>
      <c r="G98" s="3">
        <v>0.0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 t="s">
        <v>237</v>
      </c>
      <c r="B99" s="3" t="s">
        <v>548</v>
      </c>
      <c r="C99" s="4" t="s">
        <v>549</v>
      </c>
      <c r="D99" s="4">
        <v>2.0</v>
      </c>
      <c r="E99" s="4">
        <v>1.0</v>
      </c>
      <c r="F99" s="3">
        <f t="shared" si="23"/>
        <v>3</v>
      </c>
      <c r="G99" s="3">
        <v>0.0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 t="s">
        <v>266</v>
      </c>
      <c r="B100" s="3" t="s">
        <v>550</v>
      </c>
      <c r="C100" s="4" t="s">
        <v>551</v>
      </c>
      <c r="D100" s="4">
        <v>2.0</v>
      </c>
      <c r="E100" s="4">
        <v>1.0</v>
      </c>
      <c r="F100" s="3">
        <f>SUM(D100+E100)</f>
        <v>3</v>
      </c>
      <c r="G100" s="3">
        <v>0.0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 t="s">
        <v>454</v>
      </c>
      <c r="B101" s="3" t="s">
        <v>552</v>
      </c>
      <c r="C101" s="3" t="s">
        <v>553</v>
      </c>
      <c r="D101" s="4">
        <v>2.0</v>
      </c>
      <c r="E101" s="4">
        <v>1.0</v>
      </c>
      <c r="F101" s="3">
        <f t="shared" ref="F101:F112" si="24">SUM(D101:E101)</f>
        <v>3</v>
      </c>
      <c r="G101" s="3">
        <v>0.0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 t="s">
        <v>554</v>
      </c>
      <c r="B102" s="3" t="s">
        <v>555</v>
      </c>
      <c r="C102" s="3" t="s">
        <v>361</v>
      </c>
      <c r="D102" s="3">
        <v>2.0</v>
      </c>
      <c r="E102" s="3">
        <v>1.0</v>
      </c>
      <c r="F102" s="3">
        <f t="shared" si="24"/>
        <v>3</v>
      </c>
      <c r="G102" s="3">
        <v>0.0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 t="s">
        <v>291</v>
      </c>
      <c r="B103" s="3" t="s">
        <v>556</v>
      </c>
      <c r="C103" s="3" t="s">
        <v>557</v>
      </c>
      <c r="D103" s="3">
        <v>2.0</v>
      </c>
      <c r="E103" s="3">
        <v>1.0</v>
      </c>
      <c r="F103" s="3">
        <f t="shared" si="24"/>
        <v>3</v>
      </c>
      <c r="G103" s="3">
        <v>0.0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 t="s">
        <v>558</v>
      </c>
      <c r="B104" s="3" t="s">
        <v>559</v>
      </c>
      <c r="C104" s="3" t="s">
        <v>386</v>
      </c>
      <c r="D104" s="4">
        <v>1.0</v>
      </c>
      <c r="E104" s="4">
        <v>2.0</v>
      </c>
      <c r="F104" s="3">
        <f t="shared" si="24"/>
        <v>3</v>
      </c>
      <c r="G104" s="3">
        <f>2+2+8</f>
        <v>12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 t="s">
        <v>560</v>
      </c>
      <c r="B105" s="3" t="s">
        <v>561</v>
      </c>
      <c r="C105" s="4" t="s">
        <v>562</v>
      </c>
      <c r="D105" s="3">
        <v>1.0</v>
      </c>
      <c r="E105" s="3">
        <v>2.0</v>
      </c>
      <c r="F105" s="3">
        <f t="shared" si="24"/>
        <v>3</v>
      </c>
      <c r="G105" s="3">
        <f>2+5</f>
        <v>7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 t="s">
        <v>108</v>
      </c>
      <c r="B106" s="3" t="s">
        <v>563</v>
      </c>
      <c r="C106" s="3" t="s">
        <v>564</v>
      </c>
      <c r="D106" s="3">
        <v>1.0</v>
      </c>
      <c r="E106" s="3">
        <v>2.0</v>
      </c>
      <c r="F106" s="3">
        <f t="shared" si="24"/>
        <v>3</v>
      </c>
      <c r="G106" s="3">
        <f>2+2</f>
        <v>4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 t="s">
        <v>565</v>
      </c>
      <c r="B107" s="3" t="s">
        <v>566</v>
      </c>
      <c r="C107" s="4" t="s">
        <v>567</v>
      </c>
      <c r="D107" s="3">
        <v>1.0</v>
      </c>
      <c r="E107" s="4">
        <v>2.0</v>
      </c>
      <c r="F107" s="3">
        <f t="shared" si="24"/>
        <v>3</v>
      </c>
      <c r="G107" s="3">
        <f>2+2</f>
        <v>4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 t="s">
        <v>224</v>
      </c>
      <c r="B108" s="3" t="s">
        <v>568</v>
      </c>
      <c r="C108" s="3" t="s">
        <v>361</v>
      </c>
      <c r="D108" s="3">
        <v>1.0</v>
      </c>
      <c r="E108" s="3">
        <v>2.0</v>
      </c>
      <c r="F108" s="3">
        <f t="shared" si="24"/>
        <v>3</v>
      </c>
      <c r="G108" s="3">
        <f>2</f>
        <v>2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 t="s">
        <v>49</v>
      </c>
      <c r="B109" s="3" t="s">
        <v>542</v>
      </c>
      <c r="C109" s="4" t="s">
        <v>569</v>
      </c>
      <c r="D109" s="3">
        <v>1.0</v>
      </c>
      <c r="E109" s="3">
        <v>2.0</v>
      </c>
      <c r="F109" s="3">
        <f t="shared" si="24"/>
        <v>3</v>
      </c>
      <c r="G109" s="3">
        <f>2</f>
        <v>2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 t="s">
        <v>45</v>
      </c>
      <c r="B110" s="3" t="s">
        <v>570</v>
      </c>
      <c r="C110" s="3" t="s">
        <v>571</v>
      </c>
      <c r="D110" s="4">
        <v>1.0</v>
      </c>
      <c r="E110" s="4">
        <v>2.0</v>
      </c>
      <c r="F110" s="3">
        <f t="shared" si="24"/>
        <v>3</v>
      </c>
      <c r="G110" s="3">
        <f>2</f>
        <v>2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4" t="s">
        <v>572</v>
      </c>
      <c r="B111" s="4" t="s">
        <v>573</v>
      </c>
      <c r="C111" s="4" t="s">
        <v>453</v>
      </c>
      <c r="D111" s="4">
        <v>1.0</v>
      </c>
      <c r="E111" s="4">
        <v>2.0</v>
      </c>
      <c r="F111" s="4">
        <f t="shared" si="24"/>
        <v>3</v>
      </c>
      <c r="G111" s="3">
        <f t="shared" ref="G111:G112" si="25">2</f>
        <v>2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 t="s">
        <v>574</v>
      </c>
      <c r="B112" s="3" t="s">
        <v>575</v>
      </c>
      <c r="C112" s="3" t="s">
        <v>368</v>
      </c>
      <c r="D112" s="4">
        <v>1.0</v>
      </c>
      <c r="E112" s="3">
        <v>2.0</v>
      </c>
      <c r="F112" s="3">
        <f t="shared" si="24"/>
        <v>3</v>
      </c>
      <c r="G112" s="3">
        <f t="shared" si="25"/>
        <v>2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 t="s">
        <v>576</v>
      </c>
      <c r="B113" s="3" t="s">
        <v>213</v>
      </c>
      <c r="C113" s="4" t="s">
        <v>577</v>
      </c>
      <c r="D113" s="3">
        <v>1.0</v>
      </c>
      <c r="E113" s="4">
        <v>2.0</v>
      </c>
      <c r="F113" s="3">
        <f>SUM(D113+E113)</f>
        <v>3</v>
      </c>
      <c r="G113" s="3">
        <f t="shared" ref="G113:G114" si="26">2</f>
        <v>2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 t="s">
        <v>578</v>
      </c>
      <c r="B114" s="3" t="s">
        <v>579</v>
      </c>
      <c r="C114" s="3" t="s">
        <v>580</v>
      </c>
      <c r="D114" s="3">
        <v>1.0</v>
      </c>
      <c r="E114" s="3">
        <v>2.0</v>
      </c>
      <c r="F114" s="3">
        <f t="shared" ref="F114:F116" si="27">SUM(D114:E114)</f>
        <v>3</v>
      </c>
      <c r="G114" s="3">
        <f t="shared" si="26"/>
        <v>2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 t="s">
        <v>135</v>
      </c>
      <c r="B115" s="3" t="s">
        <v>581</v>
      </c>
      <c r="C115" s="4" t="s">
        <v>582</v>
      </c>
      <c r="D115" s="3">
        <v>1.0</v>
      </c>
      <c r="E115" s="4">
        <v>2.0</v>
      </c>
      <c r="F115" s="3">
        <f t="shared" si="27"/>
        <v>3</v>
      </c>
      <c r="G115" s="3">
        <f>2</f>
        <v>2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4" t="s">
        <v>583</v>
      </c>
      <c r="B116" s="4" t="s">
        <v>584</v>
      </c>
      <c r="C116" s="4" t="s">
        <v>571</v>
      </c>
      <c r="D116" s="4">
        <v>1.0</v>
      </c>
      <c r="E116" s="4">
        <v>2.0</v>
      </c>
      <c r="F116" s="3">
        <f t="shared" si="27"/>
        <v>3</v>
      </c>
      <c r="G116" s="4">
        <v>0.0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 t="s">
        <v>585</v>
      </c>
      <c r="B117" s="3" t="s">
        <v>586</v>
      </c>
      <c r="C117" s="3" t="s">
        <v>487</v>
      </c>
      <c r="D117" s="3">
        <v>1.0</v>
      </c>
      <c r="E117" s="3">
        <v>2.0</v>
      </c>
      <c r="F117" s="3">
        <f t="shared" ref="F117:F118" si="28">SUM(D117+E117)</f>
        <v>3</v>
      </c>
      <c r="G117" s="3">
        <v>0.0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 t="s">
        <v>587</v>
      </c>
      <c r="B118" s="3" t="s">
        <v>588</v>
      </c>
      <c r="C118" s="4" t="s">
        <v>589</v>
      </c>
      <c r="D118" s="3">
        <v>1.0</v>
      </c>
      <c r="E118" s="4">
        <v>2.0</v>
      </c>
      <c r="F118" s="3">
        <f t="shared" si="28"/>
        <v>3</v>
      </c>
      <c r="G118" s="3">
        <v>0.0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 t="s">
        <v>590</v>
      </c>
      <c r="B119" s="3" t="s">
        <v>591</v>
      </c>
      <c r="C119" s="4" t="s">
        <v>592</v>
      </c>
      <c r="D119" s="4">
        <v>1.0</v>
      </c>
      <c r="E119" s="4">
        <v>2.0</v>
      </c>
      <c r="F119" s="3">
        <f>SUM(D119:E119)</f>
        <v>3</v>
      </c>
      <c r="G119" s="3">
        <v>0.0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4" t="s">
        <v>544</v>
      </c>
      <c r="B120" s="4" t="s">
        <v>593</v>
      </c>
      <c r="C120" s="4" t="s">
        <v>594</v>
      </c>
      <c r="D120" s="4">
        <v>1.0</v>
      </c>
      <c r="E120" s="4">
        <f>1+1</f>
        <v>2</v>
      </c>
      <c r="F120" s="3">
        <f>SUM(D120+E120)</f>
        <v>3</v>
      </c>
      <c r="G120" s="4">
        <v>0.0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 t="s">
        <v>595</v>
      </c>
      <c r="B121" s="3" t="s">
        <v>596</v>
      </c>
      <c r="C121" s="3" t="s">
        <v>371</v>
      </c>
      <c r="D121" s="3">
        <v>1.0</v>
      </c>
      <c r="E121" s="3">
        <v>2.0</v>
      </c>
      <c r="F121" s="3">
        <f t="shared" ref="F121:F124" si="29">SUM(D121:E121)</f>
        <v>3</v>
      </c>
      <c r="G121" s="3">
        <v>0.0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4" t="s">
        <v>597</v>
      </c>
      <c r="B122" s="4" t="s">
        <v>598</v>
      </c>
      <c r="C122" s="4" t="s">
        <v>361</v>
      </c>
      <c r="D122" s="4">
        <v>1.0</v>
      </c>
      <c r="E122" s="4">
        <v>2.0</v>
      </c>
      <c r="F122" s="3">
        <f t="shared" si="29"/>
        <v>3</v>
      </c>
      <c r="G122" s="4">
        <v>0.0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 t="s">
        <v>599</v>
      </c>
      <c r="B123" s="3" t="s">
        <v>600</v>
      </c>
      <c r="C123" s="3" t="s">
        <v>553</v>
      </c>
      <c r="D123" s="4">
        <v>1.0</v>
      </c>
      <c r="E123" s="4">
        <v>2.0</v>
      </c>
      <c r="F123" s="3">
        <f t="shared" si="29"/>
        <v>3</v>
      </c>
      <c r="G123" s="3">
        <v>0.0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4" t="s">
        <v>170</v>
      </c>
      <c r="B124" s="4" t="s">
        <v>171</v>
      </c>
      <c r="C124" s="4" t="s">
        <v>601</v>
      </c>
      <c r="D124" s="4">
        <v>1.0</v>
      </c>
      <c r="E124" s="4">
        <v>2.0</v>
      </c>
      <c r="F124" s="3">
        <f t="shared" si="29"/>
        <v>3</v>
      </c>
      <c r="G124" s="4">
        <v>0.0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 t="s">
        <v>602</v>
      </c>
      <c r="B125" s="3" t="s">
        <v>603</v>
      </c>
      <c r="C125" s="3" t="s">
        <v>487</v>
      </c>
      <c r="D125" s="3">
        <v>1.0</v>
      </c>
      <c r="E125" s="3">
        <v>2.0</v>
      </c>
      <c r="F125" s="3">
        <f t="shared" ref="F125:F126" si="30">SUM(D125+E125)</f>
        <v>3</v>
      </c>
      <c r="G125" s="3">
        <v>0.0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 t="s">
        <v>198</v>
      </c>
      <c r="B126" s="3" t="s">
        <v>604</v>
      </c>
      <c r="C126" s="3" t="s">
        <v>368</v>
      </c>
      <c r="D126" s="3">
        <v>1.0</v>
      </c>
      <c r="E126" s="4">
        <v>2.0</v>
      </c>
      <c r="F126" s="3">
        <f t="shared" si="30"/>
        <v>3</v>
      </c>
      <c r="G126" s="3">
        <v>0.0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4" t="s">
        <v>380</v>
      </c>
      <c r="B127" s="4" t="s">
        <v>605</v>
      </c>
      <c r="C127" s="4" t="s">
        <v>371</v>
      </c>
      <c r="D127" s="4">
        <v>1.0</v>
      </c>
      <c r="E127" s="4">
        <v>2.0</v>
      </c>
      <c r="F127" s="3">
        <f t="shared" ref="F127:F128" si="31">SUM(D127:E127)</f>
        <v>3</v>
      </c>
      <c r="G127" s="4">
        <v>0.0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 t="s">
        <v>216</v>
      </c>
      <c r="B128" s="3" t="s">
        <v>606</v>
      </c>
      <c r="C128" s="4" t="s">
        <v>607</v>
      </c>
      <c r="D128" s="4">
        <v>1.0</v>
      </c>
      <c r="E128" s="3">
        <v>2.0</v>
      </c>
      <c r="F128" s="3">
        <f t="shared" si="31"/>
        <v>3</v>
      </c>
      <c r="G128" s="3">
        <v>0.0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 t="s">
        <v>608</v>
      </c>
      <c r="B129" s="3" t="s">
        <v>609</v>
      </c>
      <c r="C129" s="3" t="s">
        <v>487</v>
      </c>
      <c r="D129" s="3">
        <v>1.0</v>
      </c>
      <c r="E129" s="4">
        <v>2.0</v>
      </c>
      <c r="F129" s="3">
        <f>SUM(D129+E129)</f>
        <v>3</v>
      </c>
      <c r="G129" s="3">
        <v>0.0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4" t="s">
        <v>610</v>
      </c>
      <c r="B130" s="4" t="s">
        <v>611</v>
      </c>
      <c r="C130" s="4" t="s">
        <v>386</v>
      </c>
      <c r="D130" s="4">
        <v>1.0</v>
      </c>
      <c r="E130" s="4">
        <v>2.0</v>
      </c>
      <c r="F130" s="3">
        <f t="shared" ref="F130:F136" si="32">SUM(D130:E130)</f>
        <v>3</v>
      </c>
      <c r="G130" s="4">
        <v>0.0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4" t="s">
        <v>224</v>
      </c>
      <c r="B131" s="4" t="s">
        <v>612</v>
      </c>
      <c r="C131" s="4" t="s">
        <v>571</v>
      </c>
      <c r="D131" s="4">
        <v>1.0</v>
      </c>
      <c r="E131" s="4">
        <v>2.0</v>
      </c>
      <c r="F131" s="3">
        <f t="shared" si="32"/>
        <v>3</v>
      </c>
      <c r="G131" s="4">
        <v>0.0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 t="s">
        <v>445</v>
      </c>
      <c r="B132" s="3" t="s">
        <v>613</v>
      </c>
      <c r="C132" s="3" t="s">
        <v>614</v>
      </c>
      <c r="D132" s="3">
        <v>1.0</v>
      </c>
      <c r="E132" s="3">
        <v>2.0</v>
      </c>
      <c r="F132" s="3">
        <f t="shared" si="32"/>
        <v>3</v>
      </c>
      <c r="G132" s="3">
        <v>0.0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 t="s">
        <v>281</v>
      </c>
      <c r="B133" s="3" t="s">
        <v>207</v>
      </c>
      <c r="C133" s="3" t="s">
        <v>386</v>
      </c>
      <c r="D133" s="3">
        <v>1.0</v>
      </c>
      <c r="E133" s="3">
        <v>2.0</v>
      </c>
      <c r="F133" s="3">
        <f t="shared" si="32"/>
        <v>3</v>
      </c>
      <c r="G133" s="3">
        <v>0.0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 t="s">
        <v>66</v>
      </c>
      <c r="B134" s="3" t="s">
        <v>615</v>
      </c>
      <c r="C134" s="3" t="s">
        <v>616</v>
      </c>
      <c r="D134" s="3">
        <v>0.0</v>
      </c>
      <c r="E134" s="3">
        <v>3.0</v>
      </c>
      <c r="F134" s="3">
        <f t="shared" si="32"/>
        <v>3</v>
      </c>
      <c r="G134" s="3">
        <f>9+7+2+2</f>
        <v>20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 t="s">
        <v>164</v>
      </c>
      <c r="B135" s="3" t="s">
        <v>617</v>
      </c>
      <c r="C135" s="3" t="s">
        <v>618</v>
      </c>
      <c r="D135" s="3">
        <v>0.0</v>
      </c>
      <c r="E135" s="3">
        <v>3.0</v>
      </c>
      <c r="F135" s="3">
        <f t="shared" si="32"/>
        <v>3</v>
      </c>
      <c r="G135" s="3">
        <f>2+5</f>
        <v>7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4" t="s">
        <v>619</v>
      </c>
      <c r="B136" s="4" t="s">
        <v>620</v>
      </c>
      <c r="C136" s="4" t="s">
        <v>571</v>
      </c>
      <c r="D136" s="4">
        <v>0.0</v>
      </c>
      <c r="E136" s="4">
        <v>3.0</v>
      </c>
      <c r="F136" s="3">
        <f t="shared" si="32"/>
        <v>3</v>
      </c>
      <c r="G136" s="4">
        <f t="shared" ref="G136:G137" si="33">2</f>
        <v>2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4" t="s">
        <v>133</v>
      </c>
      <c r="B137" s="4" t="s">
        <v>621</v>
      </c>
      <c r="C137" s="4" t="s">
        <v>622</v>
      </c>
      <c r="D137" s="4">
        <v>0.0</v>
      </c>
      <c r="E137" s="4">
        <v>3.0</v>
      </c>
      <c r="F137" s="3">
        <f>SUM(D137+E137)</f>
        <v>3</v>
      </c>
      <c r="G137" s="4">
        <f t="shared" si="33"/>
        <v>2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4" t="s">
        <v>623</v>
      </c>
      <c r="B138" s="4" t="s">
        <v>624</v>
      </c>
      <c r="C138" s="4" t="s">
        <v>386</v>
      </c>
      <c r="D138" s="4">
        <v>0.0</v>
      </c>
      <c r="E138" s="4">
        <v>3.0</v>
      </c>
      <c r="F138" s="3">
        <f t="shared" ref="F138:F143" si="34">SUM(D138:E138)</f>
        <v>3</v>
      </c>
      <c r="G138" s="4">
        <v>0.0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 t="s">
        <v>625</v>
      </c>
      <c r="B139" s="3" t="s">
        <v>626</v>
      </c>
      <c r="C139" s="4" t="s">
        <v>627</v>
      </c>
      <c r="D139" s="3">
        <v>0.0</v>
      </c>
      <c r="E139" s="4">
        <v>3.0</v>
      </c>
      <c r="F139" s="3">
        <f t="shared" si="34"/>
        <v>3</v>
      </c>
      <c r="G139" s="3">
        <v>0.0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 t="s">
        <v>398</v>
      </c>
      <c r="B140" s="3" t="s">
        <v>307</v>
      </c>
      <c r="C140" s="3" t="s">
        <v>628</v>
      </c>
      <c r="D140" s="3">
        <v>0.0</v>
      </c>
      <c r="E140" s="3">
        <v>3.0</v>
      </c>
      <c r="F140" s="3">
        <f t="shared" si="34"/>
        <v>3</v>
      </c>
      <c r="G140" s="3">
        <v>0.0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 t="s">
        <v>585</v>
      </c>
      <c r="B141" s="3" t="s">
        <v>629</v>
      </c>
      <c r="C141" s="3" t="s">
        <v>361</v>
      </c>
      <c r="D141" s="3">
        <v>0.0</v>
      </c>
      <c r="E141" s="3">
        <v>3.0</v>
      </c>
      <c r="F141" s="3">
        <f t="shared" si="34"/>
        <v>3</v>
      </c>
      <c r="G141" s="3">
        <v>0.0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 t="s">
        <v>630</v>
      </c>
      <c r="B142" s="3" t="s">
        <v>631</v>
      </c>
      <c r="C142" s="3" t="s">
        <v>557</v>
      </c>
      <c r="D142" s="3">
        <v>0.0</v>
      </c>
      <c r="E142" s="3">
        <v>3.0</v>
      </c>
      <c r="F142" s="3">
        <f t="shared" si="34"/>
        <v>3</v>
      </c>
      <c r="G142" s="3">
        <v>0.0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 t="s">
        <v>632</v>
      </c>
      <c r="B143" s="3" t="s">
        <v>633</v>
      </c>
      <c r="C143" s="3" t="s">
        <v>368</v>
      </c>
      <c r="D143" s="3">
        <v>0.0</v>
      </c>
      <c r="E143" s="3">
        <v>3.0</v>
      </c>
      <c r="F143" s="3">
        <f t="shared" si="34"/>
        <v>3</v>
      </c>
      <c r="G143" s="3">
        <v>0.0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 t="s">
        <v>104</v>
      </c>
      <c r="B144" s="3" t="s">
        <v>105</v>
      </c>
      <c r="C144" s="3" t="s">
        <v>571</v>
      </c>
      <c r="D144" s="3">
        <v>0.0</v>
      </c>
      <c r="E144" s="4">
        <v>3.0</v>
      </c>
      <c r="F144" s="3">
        <f>SUM(D144+E144)</f>
        <v>3</v>
      </c>
      <c r="G144" s="3">
        <v>0.0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 t="s">
        <v>634</v>
      </c>
      <c r="B145" s="3" t="s">
        <v>635</v>
      </c>
      <c r="C145" s="3" t="s">
        <v>516</v>
      </c>
      <c r="D145" s="3">
        <v>2.0</v>
      </c>
      <c r="E145" s="3">
        <v>0.0</v>
      </c>
      <c r="F145" s="3">
        <f t="shared" ref="F145:F152" si="35">SUM(D145:E145)</f>
        <v>2</v>
      </c>
      <c r="G145" s="3">
        <f>10</f>
        <v>10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 t="s">
        <v>560</v>
      </c>
      <c r="B146" s="3" t="s">
        <v>636</v>
      </c>
      <c r="C146" s="3" t="s">
        <v>371</v>
      </c>
      <c r="D146" s="3">
        <v>2.0</v>
      </c>
      <c r="E146" s="3">
        <v>0.0</v>
      </c>
      <c r="F146" s="3">
        <f t="shared" si="35"/>
        <v>2</v>
      </c>
      <c r="G146" s="3">
        <f>2+2</f>
        <v>4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4" t="s">
        <v>317</v>
      </c>
      <c r="B147" s="4" t="s">
        <v>637</v>
      </c>
      <c r="C147" s="4" t="s">
        <v>601</v>
      </c>
      <c r="D147" s="4">
        <v>2.0</v>
      </c>
      <c r="E147" s="4">
        <v>0.0</v>
      </c>
      <c r="F147" s="3">
        <f t="shared" si="35"/>
        <v>2</v>
      </c>
      <c r="G147" s="3">
        <f>4</f>
        <v>4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4" t="s">
        <v>233</v>
      </c>
      <c r="B148" s="4" t="s">
        <v>638</v>
      </c>
      <c r="C148" s="4" t="s">
        <v>371</v>
      </c>
      <c r="D148" s="4">
        <v>2.0</v>
      </c>
      <c r="E148" s="4">
        <v>0.0</v>
      </c>
      <c r="F148" s="3">
        <f t="shared" si="35"/>
        <v>2</v>
      </c>
      <c r="G148" s="3">
        <f>2</f>
        <v>2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 t="s">
        <v>244</v>
      </c>
      <c r="B149" s="3" t="s">
        <v>639</v>
      </c>
      <c r="C149" s="3" t="s">
        <v>361</v>
      </c>
      <c r="D149" s="3">
        <v>2.0</v>
      </c>
      <c r="E149" s="3">
        <v>0.0</v>
      </c>
      <c r="F149" s="3">
        <f t="shared" si="35"/>
        <v>2</v>
      </c>
      <c r="G149" s="3">
        <f t="shared" ref="G149:G150" si="36">2</f>
        <v>2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 t="s">
        <v>640</v>
      </c>
      <c r="B150" s="3" t="s">
        <v>641</v>
      </c>
      <c r="C150" s="4" t="s">
        <v>642</v>
      </c>
      <c r="D150" s="4">
        <v>2.0</v>
      </c>
      <c r="E150" s="3">
        <v>0.0</v>
      </c>
      <c r="F150" s="3">
        <f t="shared" si="35"/>
        <v>2</v>
      </c>
      <c r="G150" s="3">
        <f t="shared" si="36"/>
        <v>2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 t="s">
        <v>643</v>
      </c>
      <c r="B151" s="3" t="s">
        <v>644</v>
      </c>
      <c r="C151" s="3" t="s">
        <v>411</v>
      </c>
      <c r="D151" s="4">
        <v>2.0</v>
      </c>
      <c r="E151" s="3">
        <v>0.0</v>
      </c>
      <c r="F151" s="3">
        <f t="shared" si="35"/>
        <v>2</v>
      </c>
      <c r="G151" s="3">
        <f t="shared" ref="G151:G152" si="37">2</f>
        <v>2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4" t="s">
        <v>645</v>
      </c>
      <c r="B152" s="4" t="s">
        <v>646</v>
      </c>
      <c r="C152" s="4" t="s">
        <v>411</v>
      </c>
      <c r="D152" s="4">
        <v>2.0</v>
      </c>
      <c r="E152" s="4">
        <v>0.0</v>
      </c>
      <c r="F152" s="3">
        <f t="shared" si="35"/>
        <v>2</v>
      </c>
      <c r="G152" s="4">
        <f t="shared" si="37"/>
        <v>2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 t="s">
        <v>587</v>
      </c>
      <c r="B153" s="3" t="s">
        <v>647</v>
      </c>
      <c r="C153" s="3" t="s">
        <v>487</v>
      </c>
      <c r="D153" s="3">
        <v>2.0</v>
      </c>
      <c r="E153" s="3">
        <v>0.0</v>
      </c>
      <c r="F153" s="3">
        <f t="shared" ref="F153:F154" si="38">SUM(D153+E153)</f>
        <v>2</v>
      </c>
      <c r="G153" s="3">
        <v>0.0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4" t="s">
        <v>239</v>
      </c>
      <c r="B154" s="4" t="s">
        <v>240</v>
      </c>
      <c r="C154" s="4" t="s">
        <v>648</v>
      </c>
      <c r="D154" s="4">
        <v>2.0</v>
      </c>
      <c r="E154" s="4">
        <v>0.0</v>
      </c>
      <c r="F154" s="3">
        <f t="shared" si="38"/>
        <v>2</v>
      </c>
      <c r="G154" s="4">
        <v>0.0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 t="s">
        <v>649</v>
      </c>
      <c r="B155" s="3" t="s">
        <v>650</v>
      </c>
      <c r="C155" s="3" t="s">
        <v>371</v>
      </c>
      <c r="D155" s="3">
        <v>2.0</v>
      </c>
      <c r="E155" s="3">
        <v>0.0</v>
      </c>
      <c r="F155" s="3">
        <f t="shared" ref="F155:F157" si="39">SUM(D155:E155)</f>
        <v>2</v>
      </c>
      <c r="G155" s="3">
        <v>0.0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4" t="s">
        <v>108</v>
      </c>
      <c r="B156" s="4" t="s">
        <v>651</v>
      </c>
      <c r="C156" s="4" t="s">
        <v>415</v>
      </c>
      <c r="D156" s="4">
        <v>2.0</v>
      </c>
      <c r="E156" s="4">
        <v>0.0</v>
      </c>
      <c r="F156" s="3">
        <f t="shared" si="39"/>
        <v>2</v>
      </c>
      <c r="G156" s="4">
        <v>0.0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 t="s">
        <v>295</v>
      </c>
      <c r="B157" s="3" t="s">
        <v>652</v>
      </c>
      <c r="C157" s="3" t="s">
        <v>425</v>
      </c>
      <c r="D157" s="3">
        <v>2.0</v>
      </c>
      <c r="E157" s="3">
        <v>0.0</v>
      </c>
      <c r="F157" s="3">
        <f t="shared" si="39"/>
        <v>2</v>
      </c>
      <c r="G157" s="3">
        <v>0.0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 t="s">
        <v>653</v>
      </c>
      <c r="B158" s="3" t="s">
        <v>654</v>
      </c>
      <c r="C158" s="3" t="s">
        <v>529</v>
      </c>
      <c r="D158" s="3">
        <v>2.0</v>
      </c>
      <c r="E158" s="3">
        <v>0.0</v>
      </c>
      <c r="F158" s="3">
        <f>SUM(D158+E158)</f>
        <v>2</v>
      </c>
      <c r="G158" s="3">
        <v>0.0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4" t="s">
        <v>114</v>
      </c>
      <c r="B159" s="4" t="s">
        <v>655</v>
      </c>
      <c r="C159" s="4" t="s">
        <v>594</v>
      </c>
      <c r="D159" s="4">
        <v>2.0</v>
      </c>
      <c r="E159" s="4">
        <v>0.0</v>
      </c>
      <c r="F159" s="3">
        <f>SUM(D159:E159)</f>
        <v>2</v>
      </c>
      <c r="G159" s="4">
        <v>0.0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4" t="s">
        <v>100</v>
      </c>
      <c r="B160" s="4" t="s">
        <v>656</v>
      </c>
      <c r="C160" s="4" t="s">
        <v>594</v>
      </c>
      <c r="D160" s="4">
        <v>2.0</v>
      </c>
      <c r="E160" s="4">
        <v>0.0</v>
      </c>
      <c r="F160" s="3">
        <f>SUM(D160+E160)</f>
        <v>2</v>
      </c>
      <c r="G160" s="4">
        <v>0.0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4" t="s">
        <v>657</v>
      </c>
      <c r="B161" s="4" t="s">
        <v>658</v>
      </c>
      <c r="C161" s="4" t="s">
        <v>571</v>
      </c>
      <c r="D161" s="4">
        <v>2.0</v>
      </c>
      <c r="E161" s="4">
        <v>0.0</v>
      </c>
      <c r="F161" s="3">
        <f t="shared" ref="F161:F163" si="40">SUM(D161:E161)</f>
        <v>2</v>
      </c>
      <c r="G161" s="4">
        <v>0.0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 t="s">
        <v>281</v>
      </c>
      <c r="B162" s="3" t="s">
        <v>659</v>
      </c>
      <c r="C162" s="3" t="s">
        <v>361</v>
      </c>
      <c r="D162" s="3">
        <v>2.0</v>
      </c>
      <c r="E162" s="3">
        <v>0.0</v>
      </c>
      <c r="F162" s="3">
        <f t="shared" si="40"/>
        <v>2</v>
      </c>
      <c r="G162" s="3">
        <v>0.0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4" t="s">
        <v>585</v>
      </c>
      <c r="B163" s="4" t="s">
        <v>660</v>
      </c>
      <c r="C163" s="4" t="s">
        <v>512</v>
      </c>
      <c r="D163" s="4">
        <v>2.0</v>
      </c>
      <c r="E163" s="4">
        <v>0.0</v>
      </c>
      <c r="F163" s="3">
        <f t="shared" si="40"/>
        <v>2</v>
      </c>
      <c r="G163" s="4">
        <v>0.0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 t="s">
        <v>661</v>
      </c>
      <c r="B164" s="3" t="s">
        <v>662</v>
      </c>
      <c r="C164" s="3" t="s">
        <v>361</v>
      </c>
      <c r="D164" s="3">
        <v>1.0</v>
      </c>
      <c r="E164" s="4">
        <v>1.0</v>
      </c>
      <c r="F164" s="3">
        <f>SUM(D164+E164)</f>
        <v>2</v>
      </c>
      <c r="G164" s="3">
        <f>6+4+2</f>
        <v>12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 t="s">
        <v>663</v>
      </c>
      <c r="B165" s="3" t="s">
        <v>664</v>
      </c>
      <c r="C165" s="3" t="s">
        <v>361</v>
      </c>
      <c r="D165" s="3">
        <v>1.0</v>
      </c>
      <c r="E165" s="3">
        <v>1.0</v>
      </c>
      <c r="F165" s="3">
        <f t="shared" ref="F165:F172" si="41">SUM(D165:E165)</f>
        <v>2</v>
      </c>
      <c r="G165" s="3">
        <f t="shared" ref="G165:G166" si="42">4+2+2</f>
        <v>8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 t="s">
        <v>62</v>
      </c>
      <c r="B166" s="3" t="s">
        <v>665</v>
      </c>
      <c r="C166" s="3" t="s">
        <v>361</v>
      </c>
      <c r="D166" s="3">
        <v>1.0</v>
      </c>
      <c r="E166" s="3">
        <v>1.0</v>
      </c>
      <c r="F166" s="3">
        <f t="shared" si="41"/>
        <v>2</v>
      </c>
      <c r="G166" s="3">
        <f t="shared" si="42"/>
        <v>8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 t="s">
        <v>34</v>
      </c>
      <c r="B167" s="3" t="s">
        <v>666</v>
      </c>
      <c r="C167" s="3" t="s">
        <v>667</v>
      </c>
      <c r="D167" s="3">
        <v>1.0</v>
      </c>
      <c r="E167" s="3">
        <v>1.0</v>
      </c>
      <c r="F167" s="3">
        <f t="shared" si="41"/>
        <v>2</v>
      </c>
      <c r="G167" s="3">
        <f>2+5</f>
        <v>7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 t="s">
        <v>668</v>
      </c>
      <c r="B168" s="3" t="s">
        <v>669</v>
      </c>
      <c r="C168" s="3" t="s">
        <v>415</v>
      </c>
      <c r="D168" s="3">
        <f>1</f>
        <v>1</v>
      </c>
      <c r="E168" s="3">
        <v>1.0</v>
      </c>
      <c r="F168" s="3">
        <f t="shared" si="41"/>
        <v>2</v>
      </c>
      <c r="G168" s="3">
        <f>6</f>
        <v>6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 t="s">
        <v>454</v>
      </c>
      <c r="B169" s="3" t="s">
        <v>670</v>
      </c>
      <c r="C169" s="3" t="s">
        <v>557</v>
      </c>
      <c r="D169" s="3">
        <v>1.0</v>
      </c>
      <c r="E169" s="3">
        <v>1.0</v>
      </c>
      <c r="F169" s="3">
        <f t="shared" si="41"/>
        <v>2</v>
      </c>
      <c r="G169" s="3">
        <f t="shared" ref="G169:G170" si="43">2+2</f>
        <v>4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 t="s">
        <v>671</v>
      </c>
      <c r="B170" s="3" t="s">
        <v>672</v>
      </c>
      <c r="C170" s="3" t="s">
        <v>673</v>
      </c>
      <c r="D170" s="3">
        <v>1.0</v>
      </c>
      <c r="E170" s="3">
        <v>1.0</v>
      </c>
      <c r="F170" s="3">
        <f t="shared" si="41"/>
        <v>2</v>
      </c>
      <c r="G170" s="3">
        <f t="shared" si="43"/>
        <v>4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 t="s">
        <v>27</v>
      </c>
      <c r="B171" s="3" t="s">
        <v>674</v>
      </c>
      <c r="C171" s="3" t="s">
        <v>371</v>
      </c>
      <c r="D171" s="3">
        <v>1.0</v>
      </c>
      <c r="E171" s="3">
        <v>1.0</v>
      </c>
      <c r="F171" s="3">
        <f t="shared" si="41"/>
        <v>2</v>
      </c>
      <c r="G171" s="3">
        <f>4</f>
        <v>4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 t="s">
        <v>675</v>
      </c>
      <c r="B172" s="3" t="s">
        <v>676</v>
      </c>
      <c r="C172" s="3" t="s">
        <v>386</v>
      </c>
      <c r="D172" s="4">
        <v>1.0</v>
      </c>
      <c r="E172" s="4">
        <v>1.0</v>
      </c>
      <c r="F172" s="3">
        <f t="shared" si="41"/>
        <v>2</v>
      </c>
      <c r="G172" s="3">
        <f t="shared" ref="G172:G173" si="44">2+2</f>
        <v>4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 t="s">
        <v>677</v>
      </c>
      <c r="B173" s="3" t="s">
        <v>678</v>
      </c>
      <c r="C173" s="4" t="s">
        <v>393</v>
      </c>
      <c r="D173" s="4">
        <v>1.0</v>
      </c>
      <c r="E173" s="3">
        <v>1.0</v>
      </c>
      <c r="F173" s="3">
        <f t="shared" ref="F173:F174" si="45">SUM(D173+E173)</f>
        <v>2</v>
      </c>
      <c r="G173" s="3">
        <f t="shared" si="44"/>
        <v>4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 t="s">
        <v>351</v>
      </c>
      <c r="B174" s="3" t="s">
        <v>679</v>
      </c>
      <c r="C174" s="3" t="s">
        <v>680</v>
      </c>
      <c r="D174" s="3">
        <v>1.0</v>
      </c>
      <c r="E174" s="3">
        <v>1.0</v>
      </c>
      <c r="F174" s="3">
        <f t="shared" si="45"/>
        <v>2</v>
      </c>
      <c r="G174" s="3">
        <f>4</f>
        <v>4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 t="s">
        <v>31</v>
      </c>
      <c r="B175" s="3" t="s">
        <v>681</v>
      </c>
      <c r="C175" s="4" t="s">
        <v>682</v>
      </c>
      <c r="D175" s="4">
        <v>1.0</v>
      </c>
      <c r="E175" s="4">
        <v>1.0</v>
      </c>
      <c r="F175" s="3">
        <f t="shared" ref="F175:F190" si="46">SUM(D175:E175)</f>
        <v>2</v>
      </c>
      <c r="G175" s="3">
        <f>2+2</f>
        <v>4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4" t="s">
        <v>465</v>
      </c>
      <c r="B176" s="4" t="s">
        <v>683</v>
      </c>
      <c r="C176" s="4" t="s">
        <v>535</v>
      </c>
      <c r="D176" s="4">
        <v>1.0</v>
      </c>
      <c r="E176" s="4">
        <v>1.0</v>
      </c>
      <c r="F176" s="3">
        <f t="shared" si="46"/>
        <v>2</v>
      </c>
      <c r="G176" s="3">
        <f>2+2</f>
        <v>4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4" t="s">
        <v>684</v>
      </c>
      <c r="B177" s="4" t="s">
        <v>685</v>
      </c>
      <c r="C177" s="4" t="s">
        <v>594</v>
      </c>
      <c r="D177" s="4">
        <v>1.0</v>
      </c>
      <c r="E177" s="4">
        <v>1.0</v>
      </c>
      <c r="F177" s="3">
        <f t="shared" si="46"/>
        <v>2</v>
      </c>
      <c r="G177" s="3">
        <f>2</f>
        <v>2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 t="s">
        <v>492</v>
      </c>
      <c r="B178" s="3" t="s">
        <v>686</v>
      </c>
      <c r="C178" s="3" t="s">
        <v>529</v>
      </c>
      <c r="D178" s="3">
        <v>1.0</v>
      </c>
      <c r="E178" s="3">
        <v>1.0</v>
      </c>
      <c r="F178" s="3">
        <f t="shared" si="46"/>
        <v>2</v>
      </c>
      <c r="G178" s="3">
        <f t="shared" ref="G178:G189" si="47">2</f>
        <v>2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 t="s">
        <v>49</v>
      </c>
      <c r="B179" s="3" t="s">
        <v>421</v>
      </c>
      <c r="C179" s="3" t="s">
        <v>459</v>
      </c>
      <c r="D179" s="3">
        <v>1.0</v>
      </c>
      <c r="E179" s="3">
        <v>1.0</v>
      </c>
      <c r="F179" s="3">
        <f t="shared" si="46"/>
        <v>2</v>
      </c>
      <c r="G179" s="3">
        <f t="shared" si="47"/>
        <v>2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 t="s">
        <v>281</v>
      </c>
      <c r="B180" s="3" t="s">
        <v>302</v>
      </c>
      <c r="C180" s="3" t="s">
        <v>529</v>
      </c>
      <c r="D180" s="3">
        <v>1.0</v>
      </c>
      <c r="E180" s="3">
        <v>1.0</v>
      </c>
      <c r="F180" s="3">
        <f t="shared" si="46"/>
        <v>2</v>
      </c>
      <c r="G180" s="3">
        <f t="shared" si="47"/>
        <v>2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 t="s">
        <v>281</v>
      </c>
      <c r="B181" s="3" t="s">
        <v>687</v>
      </c>
      <c r="C181" s="3" t="s">
        <v>371</v>
      </c>
      <c r="D181" s="3">
        <v>1.0</v>
      </c>
      <c r="E181" s="3">
        <v>1.0</v>
      </c>
      <c r="F181" s="3">
        <f t="shared" si="46"/>
        <v>2</v>
      </c>
      <c r="G181" s="3">
        <f t="shared" si="47"/>
        <v>2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 t="s">
        <v>688</v>
      </c>
      <c r="B182" s="3" t="s">
        <v>689</v>
      </c>
      <c r="C182" s="3" t="s">
        <v>690</v>
      </c>
      <c r="D182" s="3">
        <v>1.0</v>
      </c>
      <c r="E182" s="3">
        <v>1.0</v>
      </c>
      <c r="F182" s="3">
        <f t="shared" si="46"/>
        <v>2</v>
      </c>
      <c r="G182" s="3">
        <f t="shared" si="47"/>
        <v>2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 t="s">
        <v>691</v>
      </c>
      <c r="B183" s="3" t="s">
        <v>692</v>
      </c>
      <c r="C183" s="3" t="s">
        <v>361</v>
      </c>
      <c r="D183" s="3">
        <v>1.0</v>
      </c>
      <c r="E183" s="3">
        <v>1.0</v>
      </c>
      <c r="F183" s="3">
        <f t="shared" si="46"/>
        <v>2</v>
      </c>
      <c r="G183" s="3">
        <f t="shared" si="47"/>
        <v>2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 t="s">
        <v>216</v>
      </c>
      <c r="B184" s="3" t="s">
        <v>217</v>
      </c>
      <c r="C184" s="3" t="s">
        <v>386</v>
      </c>
      <c r="D184" s="3">
        <v>1.0</v>
      </c>
      <c r="E184" s="3">
        <v>1.0</v>
      </c>
      <c r="F184" s="3">
        <f t="shared" si="46"/>
        <v>2</v>
      </c>
      <c r="G184" s="3">
        <f t="shared" si="47"/>
        <v>2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 t="s">
        <v>85</v>
      </c>
      <c r="B185" s="3" t="s">
        <v>86</v>
      </c>
      <c r="C185" s="3" t="s">
        <v>616</v>
      </c>
      <c r="D185" s="3">
        <v>1.0</v>
      </c>
      <c r="E185" s="3">
        <v>1.0</v>
      </c>
      <c r="F185" s="3">
        <f t="shared" si="46"/>
        <v>2</v>
      </c>
      <c r="G185" s="3">
        <f t="shared" si="47"/>
        <v>2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 t="s">
        <v>108</v>
      </c>
      <c r="B186" s="3" t="s">
        <v>693</v>
      </c>
      <c r="C186" s="3" t="s">
        <v>371</v>
      </c>
      <c r="D186" s="3">
        <v>1.0</v>
      </c>
      <c r="E186" s="3">
        <v>1.0</v>
      </c>
      <c r="F186" s="3">
        <f t="shared" si="46"/>
        <v>2</v>
      </c>
      <c r="G186" s="3">
        <f t="shared" si="47"/>
        <v>2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 t="s">
        <v>484</v>
      </c>
      <c r="B187" s="3" t="s">
        <v>19</v>
      </c>
      <c r="C187" s="3" t="s">
        <v>386</v>
      </c>
      <c r="D187" s="3">
        <v>1.0</v>
      </c>
      <c r="E187" s="3">
        <v>1.0</v>
      </c>
      <c r="F187" s="3">
        <f t="shared" si="46"/>
        <v>2</v>
      </c>
      <c r="G187" s="3">
        <f t="shared" si="47"/>
        <v>2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 t="s">
        <v>546</v>
      </c>
      <c r="B188" s="3" t="s">
        <v>348</v>
      </c>
      <c r="C188" s="3" t="s">
        <v>694</v>
      </c>
      <c r="D188" s="3">
        <v>1.0</v>
      </c>
      <c r="E188" s="3">
        <v>1.0</v>
      </c>
      <c r="F188" s="3">
        <f t="shared" si="46"/>
        <v>2</v>
      </c>
      <c r="G188" s="3">
        <f t="shared" si="47"/>
        <v>2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 t="s">
        <v>110</v>
      </c>
      <c r="B189" s="3" t="s">
        <v>695</v>
      </c>
      <c r="C189" s="4" t="s">
        <v>696</v>
      </c>
      <c r="D189" s="4">
        <v>1.0</v>
      </c>
      <c r="E189" s="3">
        <v>1.0</v>
      </c>
      <c r="F189" s="3">
        <f t="shared" si="46"/>
        <v>2</v>
      </c>
      <c r="G189" s="3">
        <f t="shared" si="47"/>
        <v>2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4" t="s">
        <v>64</v>
      </c>
      <c r="B190" s="4" t="s">
        <v>697</v>
      </c>
      <c r="C190" s="4" t="s">
        <v>361</v>
      </c>
      <c r="D190" s="4">
        <v>1.0</v>
      </c>
      <c r="E190" s="4">
        <v>1.0</v>
      </c>
      <c r="F190" s="3">
        <f t="shared" si="46"/>
        <v>2</v>
      </c>
      <c r="G190" s="4">
        <v>0.0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 t="s">
        <v>698</v>
      </c>
      <c r="B191" s="3" t="s">
        <v>699</v>
      </c>
      <c r="C191" s="3" t="s">
        <v>529</v>
      </c>
      <c r="D191" s="3">
        <v>1.0</v>
      </c>
      <c r="E191" s="3">
        <v>1.0</v>
      </c>
      <c r="F191" s="3">
        <f>SUM(D191+E191)</f>
        <v>2</v>
      </c>
      <c r="G191" s="3">
        <v>0.0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4" t="s">
        <v>541</v>
      </c>
      <c r="B192" s="4" t="s">
        <v>700</v>
      </c>
      <c r="C192" s="4" t="s">
        <v>601</v>
      </c>
      <c r="D192" s="4">
        <v>1.0</v>
      </c>
      <c r="E192" s="4">
        <v>1.0</v>
      </c>
      <c r="F192" s="3">
        <f t="shared" ref="F192:F204" si="48">SUM(D192:E192)</f>
        <v>2</v>
      </c>
      <c r="G192" s="4">
        <v>0.0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 t="s">
        <v>34</v>
      </c>
      <c r="B193" s="3" t="s">
        <v>701</v>
      </c>
      <c r="C193" s="3" t="s">
        <v>425</v>
      </c>
      <c r="D193" s="3">
        <v>1.0</v>
      </c>
      <c r="E193" s="3">
        <v>1.0</v>
      </c>
      <c r="F193" s="3">
        <f t="shared" si="48"/>
        <v>2</v>
      </c>
      <c r="G193" s="3">
        <v>0.0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4" t="s">
        <v>291</v>
      </c>
      <c r="B194" s="4" t="s">
        <v>702</v>
      </c>
      <c r="C194" s="4" t="s">
        <v>622</v>
      </c>
      <c r="D194" s="4">
        <v>1.0</v>
      </c>
      <c r="E194" s="4">
        <v>1.0</v>
      </c>
      <c r="F194" s="3">
        <f t="shared" si="48"/>
        <v>2</v>
      </c>
      <c r="G194" s="4">
        <v>0.0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 t="s">
        <v>565</v>
      </c>
      <c r="B195" s="3" t="s">
        <v>703</v>
      </c>
      <c r="C195" s="3" t="s">
        <v>512</v>
      </c>
      <c r="D195" s="3">
        <v>1.0</v>
      </c>
      <c r="E195" s="4">
        <v>1.0</v>
      </c>
      <c r="F195" s="3">
        <f t="shared" si="48"/>
        <v>2</v>
      </c>
      <c r="G195" s="3">
        <v>0.0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4" t="s">
        <v>31</v>
      </c>
      <c r="B196" s="4" t="s">
        <v>32</v>
      </c>
      <c r="C196" s="4" t="s">
        <v>411</v>
      </c>
      <c r="D196" s="4">
        <v>1.0</v>
      </c>
      <c r="E196" s="4">
        <v>1.0</v>
      </c>
      <c r="F196" s="3">
        <f t="shared" si="48"/>
        <v>2</v>
      </c>
      <c r="G196" s="4">
        <v>0.0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 t="s">
        <v>684</v>
      </c>
      <c r="B197" s="4" t="s">
        <v>704</v>
      </c>
      <c r="C197" s="3" t="s">
        <v>580</v>
      </c>
      <c r="D197" s="3">
        <v>1.0</v>
      </c>
      <c r="E197" s="3">
        <v>1.0</v>
      </c>
      <c r="F197" s="3">
        <f t="shared" si="48"/>
        <v>2</v>
      </c>
      <c r="G197" s="3">
        <v>0.0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 t="s">
        <v>68</v>
      </c>
      <c r="B198" s="3" t="s">
        <v>705</v>
      </c>
      <c r="C198" s="4" t="s">
        <v>706</v>
      </c>
      <c r="D198" s="3">
        <v>1.0</v>
      </c>
      <c r="E198" s="4">
        <v>1.0</v>
      </c>
      <c r="F198" s="3">
        <f t="shared" si="48"/>
        <v>2</v>
      </c>
      <c r="G198" s="3">
        <v>0.0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 t="s">
        <v>12</v>
      </c>
      <c r="B199" s="3" t="s">
        <v>184</v>
      </c>
      <c r="C199" s="3" t="s">
        <v>707</v>
      </c>
      <c r="D199" s="3">
        <v>1.0</v>
      </c>
      <c r="E199" s="3">
        <v>1.0</v>
      </c>
      <c r="F199" s="3">
        <f t="shared" si="48"/>
        <v>2</v>
      </c>
      <c r="G199" s="3">
        <v>0.0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4" t="s">
        <v>708</v>
      </c>
      <c r="B200" s="4" t="s">
        <v>709</v>
      </c>
      <c r="C200" s="4" t="s">
        <v>622</v>
      </c>
      <c r="D200" s="4">
        <v>1.0</v>
      </c>
      <c r="E200" s="4">
        <v>1.0</v>
      </c>
      <c r="F200" s="3">
        <f t="shared" si="48"/>
        <v>2</v>
      </c>
      <c r="G200" s="4">
        <v>0.0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 t="s">
        <v>710</v>
      </c>
      <c r="B201" s="3" t="s">
        <v>711</v>
      </c>
      <c r="C201" s="4" t="s">
        <v>712</v>
      </c>
      <c r="D201" s="3">
        <v>1.0</v>
      </c>
      <c r="E201" s="4">
        <v>1.0</v>
      </c>
      <c r="F201" s="3">
        <f t="shared" si="48"/>
        <v>2</v>
      </c>
      <c r="G201" s="3">
        <v>0.0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 t="s">
        <v>713</v>
      </c>
      <c r="B202" s="3" t="s">
        <v>714</v>
      </c>
      <c r="C202" s="3" t="s">
        <v>487</v>
      </c>
      <c r="D202" s="3">
        <v>1.0</v>
      </c>
      <c r="E202" s="3">
        <v>1.0</v>
      </c>
      <c r="F202" s="3">
        <f t="shared" si="48"/>
        <v>2</v>
      </c>
      <c r="G202" s="3">
        <v>0.0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4" t="s">
        <v>257</v>
      </c>
      <c r="B203" s="4" t="s">
        <v>715</v>
      </c>
      <c r="C203" s="4" t="s">
        <v>622</v>
      </c>
      <c r="D203" s="4">
        <v>1.0</v>
      </c>
      <c r="E203" s="4">
        <v>1.0</v>
      </c>
      <c r="F203" s="3">
        <f t="shared" si="48"/>
        <v>2</v>
      </c>
      <c r="G203" s="4">
        <v>0.0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 t="s">
        <v>572</v>
      </c>
      <c r="B204" s="3" t="s">
        <v>716</v>
      </c>
      <c r="C204" s="3" t="s">
        <v>580</v>
      </c>
      <c r="D204" s="3">
        <v>1.0</v>
      </c>
      <c r="E204" s="3">
        <v>1.0</v>
      </c>
      <c r="F204" s="3">
        <f t="shared" si="48"/>
        <v>2</v>
      </c>
      <c r="G204" s="3">
        <v>0.0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4" t="s">
        <v>717</v>
      </c>
      <c r="B205" s="4" t="s">
        <v>718</v>
      </c>
      <c r="C205" s="4" t="s">
        <v>371</v>
      </c>
      <c r="D205" s="4">
        <v>1.0</v>
      </c>
      <c r="E205" s="4">
        <v>1.0</v>
      </c>
      <c r="F205" s="4">
        <v>2.0</v>
      </c>
      <c r="G205" s="4">
        <v>0.0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 t="s">
        <v>224</v>
      </c>
      <c r="B206" s="3" t="s">
        <v>719</v>
      </c>
      <c r="C206" s="3" t="s">
        <v>411</v>
      </c>
      <c r="D206" s="3">
        <v>1.0</v>
      </c>
      <c r="E206" s="4">
        <v>1.0</v>
      </c>
      <c r="F206" s="3">
        <f t="shared" ref="F206:F211" si="49">SUM(D206:E206)</f>
        <v>2</v>
      </c>
      <c r="G206" s="3">
        <v>0.0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4" t="s">
        <v>720</v>
      </c>
      <c r="B207" s="4" t="s">
        <v>721</v>
      </c>
      <c r="C207" s="4" t="s">
        <v>371</v>
      </c>
      <c r="D207" s="4">
        <v>1.0</v>
      </c>
      <c r="E207" s="4">
        <v>1.0</v>
      </c>
      <c r="F207" s="3">
        <f t="shared" si="49"/>
        <v>2</v>
      </c>
      <c r="G207" s="4">
        <v>0.0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 t="s">
        <v>62</v>
      </c>
      <c r="B208" s="3" t="s">
        <v>722</v>
      </c>
      <c r="C208" s="3" t="s">
        <v>535</v>
      </c>
      <c r="D208" s="4">
        <v>1.0</v>
      </c>
      <c r="E208" s="3">
        <v>1.0</v>
      </c>
      <c r="F208" s="3">
        <f t="shared" si="49"/>
        <v>2</v>
      </c>
      <c r="G208" s="3">
        <v>0.0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4" t="s">
        <v>723</v>
      </c>
      <c r="B209" s="4" t="s">
        <v>724</v>
      </c>
      <c r="C209" s="4" t="s">
        <v>601</v>
      </c>
      <c r="D209" s="4">
        <v>1.0</v>
      </c>
      <c r="E209" s="4">
        <v>1.0</v>
      </c>
      <c r="F209" s="3">
        <f t="shared" si="49"/>
        <v>2</v>
      </c>
      <c r="G209" s="4">
        <v>0.0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4" t="s">
        <v>587</v>
      </c>
      <c r="B210" s="4" t="s">
        <v>725</v>
      </c>
      <c r="C210" s="4" t="s">
        <v>726</v>
      </c>
      <c r="D210" s="4">
        <v>1.0</v>
      </c>
      <c r="E210" s="4">
        <v>1.0</v>
      </c>
      <c r="F210" s="3">
        <f t="shared" si="49"/>
        <v>2</v>
      </c>
      <c r="G210" s="4">
        <v>0.0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 t="s">
        <v>6</v>
      </c>
      <c r="B211" s="3" t="s">
        <v>727</v>
      </c>
      <c r="C211" s="3" t="s">
        <v>557</v>
      </c>
      <c r="D211" s="3">
        <v>1.0</v>
      </c>
      <c r="E211" s="3">
        <v>1.0</v>
      </c>
      <c r="F211" s="3">
        <f t="shared" si="49"/>
        <v>2</v>
      </c>
      <c r="G211" s="3">
        <v>0.0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 t="s">
        <v>728</v>
      </c>
      <c r="B212" s="3" t="s">
        <v>729</v>
      </c>
      <c r="C212" s="3" t="s">
        <v>361</v>
      </c>
      <c r="D212" s="3">
        <v>1.0</v>
      </c>
      <c r="E212" s="4">
        <v>1.0</v>
      </c>
      <c r="F212" s="3">
        <f t="shared" ref="F212:F213" si="50">SUM(D212+E212)</f>
        <v>2</v>
      </c>
      <c r="G212" s="3">
        <v>0.0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 t="s">
        <v>541</v>
      </c>
      <c r="B213" s="3" t="s">
        <v>46</v>
      </c>
      <c r="C213" s="3" t="s">
        <v>487</v>
      </c>
      <c r="D213" s="3">
        <v>1.0</v>
      </c>
      <c r="E213" s="4">
        <v>1.0</v>
      </c>
      <c r="F213" s="3">
        <f t="shared" si="50"/>
        <v>2</v>
      </c>
      <c r="G213" s="3">
        <v>0.0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4" t="s">
        <v>484</v>
      </c>
      <c r="B214" s="4" t="s">
        <v>730</v>
      </c>
      <c r="C214" s="4" t="s">
        <v>731</v>
      </c>
      <c r="D214" s="4">
        <v>1.0</v>
      </c>
      <c r="E214" s="4">
        <v>1.0</v>
      </c>
      <c r="F214" s="3">
        <f>SUM(D214:E214)</f>
        <v>2</v>
      </c>
      <c r="G214" s="4">
        <v>0.0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 t="s">
        <v>732</v>
      </c>
      <c r="B215" s="3" t="s">
        <v>733</v>
      </c>
      <c r="C215" s="3" t="s">
        <v>734</v>
      </c>
      <c r="D215" s="3">
        <v>1.0</v>
      </c>
      <c r="E215" s="3">
        <v>1.0</v>
      </c>
      <c r="F215" s="3">
        <f>SUM(D215+E215)</f>
        <v>2</v>
      </c>
      <c r="G215" s="3">
        <v>0.0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 t="s">
        <v>58</v>
      </c>
      <c r="B216" s="3" t="s">
        <v>59</v>
      </c>
      <c r="C216" s="3" t="s">
        <v>735</v>
      </c>
      <c r="D216" s="3">
        <v>1.0</v>
      </c>
      <c r="E216" s="3">
        <v>1.0</v>
      </c>
      <c r="F216" s="3">
        <f t="shared" ref="F216:F221" si="51">SUM(D216:E216)</f>
        <v>2</v>
      </c>
      <c r="G216" s="3">
        <v>0.0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 t="s">
        <v>189</v>
      </c>
      <c r="B217" s="3" t="s">
        <v>736</v>
      </c>
      <c r="C217" s="3" t="s">
        <v>368</v>
      </c>
      <c r="D217" s="4">
        <v>1.0</v>
      </c>
      <c r="E217" s="3">
        <v>1.0</v>
      </c>
      <c r="F217" s="3">
        <f t="shared" si="51"/>
        <v>2</v>
      </c>
      <c r="G217" s="3">
        <v>0.0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 t="s">
        <v>576</v>
      </c>
      <c r="B218" s="3" t="s">
        <v>737</v>
      </c>
      <c r="C218" s="3" t="s">
        <v>425</v>
      </c>
      <c r="D218" s="3">
        <v>1.0</v>
      </c>
      <c r="E218" s="3">
        <v>1.0</v>
      </c>
      <c r="F218" s="3">
        <f t="shared" si="51"/>
        <v>2</v>
      </c>
      <c r="G218" s="3">
        <v>0.0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 t="s">
        <v>55</v>
      </c>
      <c r="B219" s="3" t="s">
        <v>125</v>
      </c>
      <c r="C219" s="3" t="s">
        <v>738</v>
      </c>
      <c r="D219" s="3">
        <v>1.0</v>
      </c>
      <c r="E219" s="3">
        <v>1.0</v>
      </c>
      <c r="F219" s="3">
        <f t="shared" si="51"/>
        <v>2</v>
      </c>
      <c r="G219" s="3">
        <v>0.0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 t="s">
        <v>439</v>
      </c>
      <c r="B220" s="3" t="s">
        <v>30</v>
      </c>
      <c r="C220" s="3" t="s">
        <v>739</v>
      </c>
      <c r="D220" s="3">
        <v>1.0</v>
      </c>
      <c r="E220" s="3">
        <v>1.0</v>
      </c>
      <c r="F220" s="3">
        <f t="shared" si="51"/>
        <v>2</v>
      </c>
      <c r="G220" s="3">
        <v>0.0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4" t="s">
        <v>740</v>
      </c>
      <c r="B221" s="4" t="s">
        <v>741</v>
      </c>
      <c r="C221" s="4" t="s">
        <v>742</v>
      </c>
      <c r="D221" s="4">
        <v>1.0</v>
      </c>
      <c r="E221" s="4">
        <v>1.0</v>
      </c>
      <c r="F221" s="3">
        <f t="shared" si="51"/>
        <v>2</v>
      </c>
      <c r="G221" s="4">
        <v>0.0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 t="s">
        <v>743</v>
      </c>
      <c r="B222" s="3" t="s">
        <v>744</v>
      </c>
      <c r="C222" s="3" t="s">
        <v>571</v>
      </c>
      <c r="D222" s="3">
        <v>1.0</v>
      </c>
      <c r="E222" s="4">
        <v>1.0</v>
      </c>
      <c r="F222" s="3">
        <f>SUM(D222+E222)</f>
        <v>2</v>
      </c>
      <c r="G222" s="3">
        <v>0.0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4" t="s">
        <v>745</v>
      </c>
      <c r="B223" s="4" t="s">
        <v>746</v>
      </c>
      <c r="C223" s="4" t="s">
        <v>361</v>
      </c>
      <c r="D223" s="4">
        <v>1.0</v>
      </c>
      <c r="E223" s="4">
        <v>1.0</v>
      </c>
      <c r="F223" s="3">
        <f t="shared" ref="F223:F224" si="52">SUM(D223:E223)</f>
        <v>2</v>
      </c>
      <c r="G223" s="4">
        <v>0.0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 t="s">
        <v>747</v>
      </c>
      <c r="B224" s="3" t="s">
        <v>748</v>
      </c>
      <c r="C224" s="3" t="s">
        <v>749</v>
      </c>
      <c r="D224" s="3">
        <v>1.0</v>
      </c>
      <c r="E224" s="3">
        <v>1.0</v>
      </c>
      <c r="F224" s="3">
        <f t="shared" si="52"/>
        <v>2</v>
      </c>
      <c r="G224" s="3">
        <v>0.0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 t="s">
        <v>750</v>
      </c>
      <c r="B225" s="3" t="s">
        <v>751</v>
      </c>
      <c r="C225" s="4" t="s">
        <v>752</v>
      </c>
      <c r="D225" s="3">
        <v>0.0</v>
      </c>
      <c r="E225" s="4">
        <v>2.0</v>
      </c>
      <c r="F225" s="3">
        <f>SUM(D225+E225)</f>
        <v>2</v>
      </c>
      <c r="G225" s="3">
        <f>4+10+4+2</f>
        <v>20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 t="s">
        <v>106</v>
      </c>
      <c r="B226" s="3" t="s">
        <v>753</v>
      </c>
      <c r="C226" s="4" t="s">
        <v>754</v>
      </c>
      <c r="D226" s="3">
        <v>0.0</v>
      </c>
      <c r="E226" s="4">
        <v>2.0</v>
      </c>
      <c r="F226" s="3">
        <f>SUM(D226:E226)</f>
        <v>2</v>
      </c>
      <c r="G226" s="3">
        <f>10+2</f>
        <v>12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 t="s">
        <v>755</v>
      </c>
      <c r="B227" s="3" t="s">
        <v>756</v>
      </c>
      <c r="C227" s="4" t="s">
        <v>757</v>
      </c>
      <c r="D227" s="3">
        <v>0.0</v>
      </c>
      <c r="E227" s="3">
        <v>2.0</v>
      </c>
      <c r="F227" s="3">
        <f>SUM(D227+E227)</f>
        <v>2</v>
      </c>
      <c r="G227" s="3">
        <f>2+6+2</f>
        <v>10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 t="s">
        <v>6</v>
      </c>
      <c r="B228" s="3" t="s">
        <v>758</v>
      </c>
      <c r="C228" s="4" t="s">
        <v>759</v>
      </c>
      <c r="D228" s="3">
        <v>0.0</v>
      </c>
      <c r="E228" s="3">
        <v>2.0</v>
      </c>
      <c r="F228" s="3">
        <f t="shared" ref="F228:F230" si="53">SUM(D228:E228)</f>
        <v>2</v>
      </c>
      <c r="G228" s="3">
        <f>5+2</f>
        <v>7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 t="s">
        <v>276</v>
      </c>
      <c r="B229" s="3" t="s">
        <v>760</v>
      </c>
      <c r="C229" s="3" t="s">
        <v>571</v>
      </c>
      <c r="D229" s="3">
        <v>0.0</v>
      </c>
      <c r="E229" s="4">
        <v>2.0</v>
      </c>
      <c r="F229" s="3">
        <f t="shared" si="53"/>
        <v>2</v>
      </c>
      <c r="G229" s="3">
        <f t="shared" ref="G229:G230" si="54">2+2</f>
        <v>4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 t="s">
        <v>380</v>
      </c>
      <c r="B230" s="3" t="s">
        <v>761</v>
      </c>
      <c r="C230" s="4" t="s">
        <v>762</v>
      </c>
      <c r="D230" s="3">
        <v>0.0</v>
      </c>
      <c r="E230" s="4">
        <v>2.0</v>
      </c>
      <c r="F230" s="3">
        <f t="shared" si="53"/>
        <v>2</v>
      </c>
      <c r="G230" s="3">
        <f t="shared" si="54"/>
        <v>4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 t="s">
        <v>131</v>
      </c>
      <c r="B231" s="3" t="s">
        <v>763</v>
      </c>
      <c r="C231" s="3" t="s">
        <v>368</v>
      </c>
      <c r="D231" s="3">
        <v>0.0</v>
      </c>
      <c r="E231" s="3">
        <v>2.0</v>
      </c>
      <c r="F231" s="3">
        <f>SUM(D231+E231)</f>
        <v>2</v>
      </c>
      <c r="G231" s="3">
        <f t="shared" ref="G231:G233" si="55">2</f>
        <v>2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 t="s">
        <v>764</v>
      </c>
      <c r="B232" s="3" t="s">
        <v>765</v>
      </c>
      <c r="C232" s="3" t="s">
        <v>580</v>
      </c>
      <c r="D232" s="3">
        <v>0.0</v>
      </c>
      <c r="E232" s="4">
        <v>2.0</v>
      </c>
      <c r="F232" s="3">
        <f t="shared" ref="F232:F234" si="56">SUM(D232:E232)</f>
        <v>2</v>
      </c>
      <c r="G232" s="3">
        <f t="shared" si="55"/>
        <v>2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 t="s">
        <v>766</v>
      </c>
      <c r="B233" s="3" t="s">
        <v>767</v>
      </c>
      <c r="C233" s="3" t="s">
        <v>535</v>
      </c>
      <c r="D233" s="3">
        <v>0.0</v>
      </c>
      <c r="E233" s="3">
        <v>2.0</v>
      </c>
      <c r="F233" s="3">
        <f t="shared" si="56"/>
        <v>2</v>
      </c>
      <c r="G233" s="3">
        <f t="shared" si="55"/>
        <v>2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 t="s">
        <v>768</v>
      </c>
      <c r="B234" s="3" t="s">
        <v>769</v>
      </c>
      <c r="C234" s="3" t="s">
        <v>553</v>
      </c>
      <c r="D234" s="3">
        <v>0.0</v>
      </c>
      <c r="E234" s="4">
        <v>2.0</v>
      </c>
      <c r="F234" s="3">
        <f t="shared" si="56"/>
        <v>2</v>
      </c>
      <c r="G234" s="3">
        <f>2</f>
        <v>2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4" t="s">
        <v>68</v>
      </c>
      <c r="B235" s="4" t="s">
        <v>770</v>
      </c>
      <c r="C235" s="4" t="s">
        <v>516</v>
      </c>
      <c r="D235" s="4">
        <v>0.0</v>
      </c>
      <c r="E235" s="4">
        <v>2.0</v>
      </c>
      <c r="F235" s="4">
        <v>2.0</v>
      </c>
      <c r="G235" s="4">
        <v>2.0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 t="s">
        <v>47</v>
      </c>
      <c r="B236" s="3" t="s">
        <v>771</v>
      </c>
      <c r="C236" s="3" t="s">
        <v>361</v>
      </c>
      <c r="D236" s="3">
        <v>0.0</v>
      </c>
      <c r="E236" s="3">
        <v>2.0</v>
      </c>
      <c r="F236" s="3">
        <f t="shared" ref="F236:F237" si="57">SUM(D236:E236)</f>
        <v>2</v>
      </c>
      <c r="G236" s="3">
        <f t="shared" ref="G236:G239" si="58">2</f>
        <v>2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 t="s">
        <v>772</v>
      </c>
      <c r="B237" s="3" t="s">
        <v>773</v>
      </c>
      <c r="C237" s="3" t="s">
        <v>368</v>
      </c>
      <c r="D237" s="3">
        <v>0.0</v>
      </c>
      <c r="E237" s="4">
        <v>2.0</v>
      </c>
      <c r="F237" s="3">
        <f t="shared" si="57"/>
        <v>2</v>
      </c>
      <c r="G237" s="3">
        <f t="shared" si="58"/>
        <v>2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 t="s">
        <v>108</v>
      </c>
      <c r="B238" s="3" t="s">
        <v>774</v>
      </c>
      <c r="C238" s="4" t="s">
        <v>775</v>
      </c>
      <c r="D238" s="3">
        <v>0.0</v>
      </c>
      <c r="E238" s="4">
        <v>2.0</v>
      </c>
      <c r="F238" s="3">
        <f>SUM(D238+E238)</f>
        <v>2</v>
      </c>
      <c r="G238" s="3">
        <f t="shared" si="58"/>
        <v>2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 t="s">
        <v>29</v>
      </c>
      <c r="B239" s="3" t="s">
        <v>776</v>
      </c>
      <c r="C239" s="4" t="s">
        <v>777</v>
      </c>
      <c r="D239" s="3">
        <v>0.0</v>
      </c>
      <c r="E239" s="4">
        <v>2.0</v>
      </c>
      <c r="F239" s="3">
        <f t="shared" ref="F239:F242" si="59">SUM(D239:E239)</f>
        <v>2</v>
      </c>
      <c r="G239" s="3">
        <f t="shared" si="58"/>
        <v>2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 t="s">
        <v>778</v>
      </c>
      <c r="B240" s="3" t="s">
        <v>779</v>
      </c>
      <c r="C240" s="4" t="s">
        <v>780</v>
      </c>
      <c r="D240" s="3">
        <v>0.0</v>
      </c>
      <c r="E240" s="4">
        <v>2.0</v>
      </c>
      <c r="F240" s="3">
        <f t="shared" si="59"/>
        <v>2</v>
      </c>
      <c r="G240" s="3">
        <f>2</f>
        <v>2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 t="s">
        <v>237</v>
      </c>
      <c r="B241" s="3" t="s">
        <v>781</v>
      </c>
      <c r="C241" s="3" t="s">
        <v>731</v>
      </c>
      <c r="D241" s="3">
        <v>0.0</v>
      </c>
      <c r="E241" s="3">
        <v>2.0</v>
      </c>
      <c r="F241" s="3">
        <f t="shared" si="59"/>
        <v>2</v>
      </c>
      <c r="G241" s="3">
        <v>0.0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 t="s">
        <v>782</v>
      </c>
      <c r="B242" s="3" t="s">
        <v>783</v>
      </c>
      <c r="C242" s="3" t="s">
        <v>361</v>
      </c>
      <c r="D242" s="3">
        <v>0.0</v>
      </c>
      <c r="E242" s="3">
        <v>2.0</v>
      </c>
      <c r="F242" s="3">
        <f t="shared" si="59"/>
        <v>2</v>
      </c>
      <c r="G242" s="3">
        <v>0.0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4" t="s">
        <v>574</v>
      </c>
      <c r="B243" s="4" t="s">
        <v>784</v>
      </c>
      <c r="C243" s="4" t="s">
        <v>785</v>
      </c>
      <c r="D243" s="4">
        <v>0.0</v>
      </c>
      <c r="E243" s="4">
        <v>2.0</v>
      </c>
      <c r="F243" s="3">
        <f>SUM(D243+E243)</f>
        <v>2</v>
      </c>
      <c r="G243" s="4">
        <v>0.0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 t="s">
        <v>786</v>
      </c>
      <c r="B244" s="3" t="s">
        <v>787</v>
      </c>
      <c r="C244" s="3" t="s">
        <v>415</v>
      </c>
      <c r="D244" s="3">
        <v>0.0</v>
      </c>
      <c r="E244" s="3">
        <v>2.0</v>
      </c>
      <c r="F244" s="3">
        <f t="shared" ref="F244:F250" si="60">SUM(D244:E244)</f>
        <v>2</v>
      </c>
      <c r="G244" s="3">
        <v>0.0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 t="s">
        <v>788</v>
      </c>
      <c r="B245" s="3" t="s">
        <v>789</v>
      </c>
      <c r="C245" s="3" t="s">
        <v>361</v>
      </c>
      <c r="D245" s="3">
        <v>0.0</v>
      </c>
      <c r="E245" s="3">
        <v>2.0</v>
      </c>
      <c r="F245" s="3">
        <f t="shared" si="60"/>
        <v>2</v>
      </c>
      <c r="G245" s="3">
        <v>0.0</v>
      </c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4" t="s">
        <v>45</v>
      </c>
      <c r="B246" s="4" t="s">
        <v>790</v>
      </c>
      <c r="C246" s="4" t="s">
        <v>386</v>
      </c>
      <c r="D246" s="4">
        <v>0.0</v>
      </c>
      <c r="E246" s="4">
        <v>2.0</v>
      </c>
      <c r="F246" s="3">
        <f t="shared" si="60"/>
        <v>2</v>
      </c>
      <c r="G246" s="4">
        <v>0.0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 t="s">
        <v>237</v>
      </c>
      <c r="B247" s="3" t="s">
        <v>238</v>
      </c>
      <c r="C247" s="3" t="s">
        <v>459</v>
      </c>
      <c r="D247" s="3">
        <v>0.0</v>
      </c>
      <c r="E247" s="3">
        <v>2.0</v>
      </c>
      <c r="F247" s="3">
        <f t="shared" si="60"/>
        <v>2</v>
      </c>
      <c r="G247" s="3">
        <v>0.0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4" t="s">
        <v>791</v>
      </c>
      <c r="B248" s="4" t="s">
        <v>792</v>
      </c>
      <c r="C248" s="4" t="s">
        <v>535</v>
      </c>
      <c r="D248" s="4">
        <v>0.0</v>
      </c>
      <c r="E248" s="4">
        <v>2.0</v>
      </c>
      <c r="F248" s="3">
        <f t="shared" si="60"/>
        <v>2</v>
      </c>
      <c r="G248" s="4">
        <v>0.0</v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 t="s">
        <v>793</v>
      </c>
      <c r="B249" s="3" t="s">
        <v>794</v>
      </c>
      <c r="C249" s="3" t="s">
        <v>386</v>
      </c>
      <c r="D249" s="3">
        <v>0.0</v>
      </c>
      <c r="E249" s="3">
        <v>2.0</v>
      </c>
      <c r="F249" s="3">
        <f t="shared" si="60"/>
        <v>2</v>
      </c>
      <c r="G249" s="3">
        <v>0.0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4" t="s">
        <v>795</v>
      </c>
      <c r="B250" s="4" t="s">
        <v>796</v>
      </c>
      <c r="C250" s="4" t="s">
        <v>371</v>
      </c>
      <c r="D250" s="4">
        <v>0.0</v>
      </c>
      <c r="E250" s="4">
        <v>2.0</v>
      </c>
      <c r="F250" s="3">
        <f t="shared" si="60"/>
        <v>2</v>
      </c>
      <c r="G250" s="4">
        <v>0.0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 t="s">
        <v>51</v>
      </c>
      <c r="B251" s="3" t="s">
        <v>52</v>
      </c>
      <c r="C251" s="4" t="s">
        <v>797</v>
      </c>
      <c r="D251" s="3">
        <v>0.0</v>
      </c>
      <c r="E251" s="4">
        <v>2.0</v>
      </c>
      <c r="F251" s="3">
        <f>SUM(D251+E251)</f>
        <v>2</v>
      </c>
      <c r="G251" s="3">
        <v>0.0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4" t="s">
        <v>798</v>
      </c>
      <c r="B252" s="4" t="s">
        <v>799</v>
      </c>
      <c r="C252" s="4" t="s">
        <v>800</v>
      </c>
      <c r="D252" s="4">
        <v>0.0</v>
      </c>
      <c r="E252" s="4">
        <v>2.0</v>
      </c>
      <c r="F252" s="3">
        <f t="shared" ref="F252:F258" si="61">SUM(D252:E252)</f>
        <v>2</v>
      </c>
      <c r="G252" s="4">
        <v>0.0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4" t="s">
        <v>801</v>
      </c>
      <c r="B253" s="4" t="s">
        <v>250</v>
      </c>
      <c r="C253" s="4" t="s">
        <v>361</v>
      </c>
      <c r="D253" s="4">
        <v>0.0</v>
      </c>
      <c r="E253" s="4">
        <v>2.0</v>
      </c>
      <c r="F253" s="3">
        <f t="shared" si="61"/>
        <v>2</v>
      </c>
      <c r="G253" s="4">
        <v>0.0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 t="s">
        <v>802</v>
      </c>
      <c r="B254" s="3" t="s">
        <v>508</v>
      </c>
      <c r="C254" s="4" t="s">
        <v>803</v>
      </c>
      <c r="D254" s="3">
        <v>0.0</v>
      </c>
      <c r="E254" s="4">
        <v>2.0</v>
      </c>
      <c r="F254" s="3">
        <f t="shared" si="61"/>
        <v>2</v>
      </c>
      <c r="G254" s="3">
        <v>0.0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 t="s">
        <v>804</v>
      </c>
      <c r="B255" s="3" t="s">
        <v>104</v>
      </c>
      <c r="C255" s="3" t="s">
        <v>805</v>
      </c>
      <c r="D255" s="3">
        <v>0.0</v>
      </c>
      <c r="E255" s="3">
        <v>2.0</v>
      </c>
      <c r="F255" s="3">
        <f t="shared" si="61"/>
        <v>2</v>
      </c>
      <c r="G255" s="3">
        <v>0.0</v>
      </c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4" t="s">
        <v>806</v>
      </c>
      <c r="B256" s="4" t="s">
        <v>807</v>
      </c>
      <c r="C256" s="4" t="s">
        <v>601</v>
      </c>
      <c r="D256" s="4">
        <v>0.0</v>
      </c>
      <c r="E256" s="4">
        <v>2.0</v>
      </c>
      <c r="F256" s="3">
        <f t="shared" si="61"/>
        <v>2</v>
      </c>
      <c r="G256" s="4">
        <v>0.0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 t="s">
        <v>108</v>
      </c>
      <c r="B257" s="3" t="s">
        <v>808</v>
      </c>
      <c r="C257" s="3" t="s">
        <v>809</v>
      </c>
      <c r="D257" s="3">
        <v>0.0</v>
      </c>
      <c r="E257" s="3">
        <v>2.0</v>
      </c>
      <c r="F257" s="3">
        <f t="shared" si="61"/>
        <v>2</v>
      </c>
      <c r="G257" s="3">
        <v>0.0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4" t="s">
        <v>484</v>
      </c>
      <c r="B258" s="4" t="s">
        <v>810</v>
      </c>
      <c r="C258" s="4" t="s">
        <v>726</v>
      </c>
      <c r="D258" s="4">
        <v>0.0</v>
      </c>
      <c r="E258" s="4">
        <v>2.0</v>
      </c>
      <c r="F258" s="3">
        <f t="shared" si="61"/>
        <v>2</v>
      </c>
      <c r="G258" s="4">
        <v>0.0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 t="s">
        <v>811</v>
      </c>
      <c r="B259" s="3" t="s">
        <v>812</v>
      </c>
      <c r="C259" s="3" t="s">
        <v>529</v>
      </c>
      <c r="D259" s="3">
        <v>0.0</v>
      </c>
      <c r="E259" s="3">
        <v>2.0</v>
      </c>
      <c r="F259" s="3">
        <f>SUM(D259+E259)</f>
        <v>2</v>
      </c>
      <c r="G259" s="3">
        <v>0.0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 t="s">
        <v>813</v>
      </c>
      <c r="B260" s="3" t="s">
        <v>814</v>
      </c>
      <c r="C260" s="3" t="s">
        <v>815</v>
      </c>
      <c r="D260" s="3">
        <v>0.0</v>
      </c>
      <c r="E260" s="3">
        <v>2.0</v>
      </c>
      <c r="F260" s="3">
        <f t="shared" ref="F260:F268" si="62">SUM(D260:E260)</f>
        <v>2</v>
      </c>
      <c r="G260" s="3">
        <v>0.0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4" t="s">
        <v>585</v>
      </c>
      <c r="B261" s="4" t="s">
        <v>816</v>
      </c>
      <c r="C261" s="4" t="s">
        <v>817</v>
      </c>
      <c r="D261" s="4">
        <v>0.0</v>
      </c>
      <c r="E261" s="4">
        <f>1+1</f>
        <v>2</v>
      </c>
      <c r="F261" s="3">
        <f t="shared" si="62"/>
        <v>2</v>
      </c>
      <c r="G261" s="4">
        <v>0.0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 t="s">
        <v>818</v>
      </c>
      <c r="B262" s="3" t="s">
        <v>819</v>
      </c>
      <c r="C262" s="3" t="s">
        <v>371</v>
      </c>
      <c r="D262" s="3">
        <v>0.0</v>
      </c>
      <c r="E262" s="3">
        <v>2.0</v>
      </c>
      <c r="F262" s="3">
        <f t="shared" si="62"/>
        <v>2</v>
      </c>
      <c r="G262" s="3">
        <v>0.0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 t="s">
        <v>293</v>
      </c>
      <c r="B263" s="3" t="s">
        <v>820</v>
      </c>
      <c r="C263" s="3" t="s">
        <v>503</v>
      </c>
      <c r="D263" s="3">
        <v>0.0</v>
      </c>
      <c r="E263" s="3">
        <v>2.0</v>
      </c>
      <c r="F263" s="3">
        <f t="shared" si="62"/>
        <v>2</v>
      </c>
      <c r="G263" s="3">
        <v>0.0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 t="s">
        <v>237</v>
      </c>
      <c r="B264" s="3" t="s">
        <v>776</v>
      </c>
      <c r="C264" s="3" t="s">
        <v>411</v>
      </c>
      <c r="D264" s="3">
        <v>0.0</v>
      </c>
      <c r="E264" s="3">
        <v>2.0</v>
      </c>
      <c r="F264" s="3">
        <f t="shared" si="62"/>
        <v>2</v>
      </c>
      <c r="G264" s="3">
        <v>0.0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4" t="s">
        <v>585</v>
      </c>
      <c r="B265" s="4" t="s">
        <v>821</v>
      </c>
      <c r="C265" s="4" t="s">
        <v>622</v>
      </c>
      <c r="D265" s="4">
        <v>0.0</v>
      </c>
      <c r="E265" s="4">
        <v>2.0</v>
      </c>
      <c r="F265" s="3">
        <f t="shared" si="62"/>
        <v>2</v>
      </c>
      <c r="G265" s="4">
        <v>0.0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 t="s">
        <v>822</v>
      </c>
      <c r="B266" s="3" t="s">
        <v>278</v>
      </c>
      <c r="C266" s="3" t="s">
        <v>368</v>
      </c>
      <c r="D266" s="3">
        <v>0.0</v>
      </c>
      <c r="E266" s="4">
        <v>2.0</v>
      </c>
      <c r="F266" s="3">
        <f t="shared" si="62"/>
        <v>2</v>
      </c>
      <c r="G266" s="3">
        <v>0.0</v>
      </c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4" t="s">
        <v>823</v>
      </c>
      <c r="B267" s="4" t="s">
        <v>213</v>
      </c>
      <c r="C267" s="4" t="s">
        <v>361</v>
      </c>
      <c r="D267" s="4">
        <v>0.0</v>
      </c>
      <c r="E267" s="4">
        <v>2.0</v>
      </c>
      <c r="F267" s="3">
        <f t="shared" si="62"/>
        <v>2</v>
      </c>
      <c r="G267" s="4">
        <v>0.0</v>
      </c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 t="s">
        <v>484</v>
      </c>
      <c r="B268" s="3" t="s">
        <v>824</v>
      </c>
      <c r="C268" s="3" t="s">
        <v>580</v>
      </c>
      <c r="D268" s="3">
        <v>0.0</v>
      </c>
      <c r="E268" s="3">
        <v>2.0</v>
      </c>
      <c r="F268" s="3">
        <f t="shared" si="62"/>
        <v>2</v>
      </c>
      <c r="G268" s="3">
        <v>0.0</v>
      </c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4" t="s">
        <v>6</v>
      </c>
      <c r="B269" s="4" t="s">
        <v>825</v>
      </c>
      <c r="C269" s="4" t="s">
        <v>371</v>
      </c>
      <c r="D269" s="4">
        <v>0.0</v>
      </c>
      <c r="E269" s="4">
        <v>2.0</v>
      </c>
      <c r="F269" s="4">
        <v>2.0</v>
      </c>
      <c r="G269" s="4">
        <v>0.0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4" t="s">
        <v>595</v>
      </c>
      <c r="B270" s="4" t="s">
        <v>826</v>
      </c>
      <c r="C270" s="4" t="s">
        <v>827</v>
      </c>
      <c r="D270" s="4">
        <v>0.0</v>
      </c>
      <c r="E270" s="4">
        <v>2.0</v>
      </c>
      <c r="F270" s="3">
        <f t="shared" ref="F270:F289" si="63">SUM(D270:E270)</f>
        <v>2</v>
      </c>
      <c r="G270" s="4">
        <v>0.0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 t="s">
        <v>530</v>
      </c>
      <c r="B271" s="3" t="s">
        <v>828</v>
      </c>
      <c r="C271" s="3" t="s">
        <v>785</v>
      </c>
      <c r="D271" s="3">
        <v>0.0</v>
      </c>
      <c r="E271" s="4">
        <v>2.0</v>
      </c>
      <c r="F271" s="3">
        <f t="shared" si="63"/>
        <v>2</v>
      </c>
      <c r="G271" s="3">
        <v>0.0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4" t="s">
        <v>829</v>
      </c>
      <c r="B272" s="4" t="s">
        <v>830</v>
      </c>
      <c r="C272" s="4" t="s">
        <v>386</v>
      </c>
      <c r="D272" s="4">
        <v>0.0</v>
      </c>
      <c r="E272" s="4">
        <v>2.0</v>
      </c>
      <c r="F272" s="3">
        <f t="shared" si="63"/>
        <v>2</v>
      </c>
      <c r="G272" s="4">
        <v>0.0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4" t="s">
        <v>47</v>
      </c>
      <c r="B273" s="4" t="s">
        <v>48</v>
      </c>
      <c r="C273" s="4" t="s">
        <v>535</v>
      </c>
      <c r="D273" s="4">
        <v>0.0</v>
      </c>
      <c r="E273" s="4">
        <v>2.0</v>
      </c>
      <c r="F273" s="3">
        <f t="shared" si="63"/>
        <v>2</v>
      </c>
      <c r="G273" s="4">
        <v>0.0</v>
      </c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 t="s">
        <v>377</v>
      </c>
      <c r="B274" s="3" t="s">
        <v>831</v>
      </c>
      <c r="C274" s="4" t="s">
        <v>832</v>
      </c>
      <c r="D274" s="3">
        <v>0.0</v>
      </c>
      <c r="E274" s="4">
        <v>2.0</v>
      </c>
      <c r="F274" s="3">
        <f t="shared" si="63"/>
        <v>2</v>
      </c>
      <c r="G274" s="3">
        <v>0.0</v>
      </c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 t="s">
        <v>162</v>
      </c>
      <c r="B275" s="3" t="s">
        <v>163</v>
      </c>
      <c r="C275" s="4" t="s">
        <v>833</v>
      </c>
      <c r="D275" s="3">
        <v>0.0</v>
      </c>
      <c r="E275" s="4">
        <v>2.0</v>
      </c>
      <c r="F275" s="3">
        <f t="shared" si="63"/>
        <v>2</v>
      </c>
      <c r="G275" s="3">
        <v>0.0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 t="s">
        <v>484</v>
      </c>
      <c r="B276" s="3" t="s">
        <v>748</v>
      </c>
      <c r="C276" s="3" t="s">
        <v>834</v>
      </c>
      <c r="D276" s="3">
        <v>0.0</v>
      </c>
      <c r="E276" s="3">
        <v>2.0</v>
      </c>
      <c r="F276" s="3">
        <f t="shared" si="63"/>
        <v>2</v>
      </c>
      <c r="G276" s="3">
        <v>0.0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 t="s">
        <v>708</v>
      </c>
      <c r="B277" s="3" t="s">
        <v>394</v>
      </c>
      <c r="C277" s="3" t="s">
        <v>361</v>
      </c>
      <c r="D277" s="3">
        <v>1.0</v>
      </c>
      <c r="E277" s="3">
        <v>0.0</v>
      </c>
      <c r="F277" s="3">
        <f t="shared" si="63"/>
        <v>1</v>
      </c>
      <c r="G277" s="3">
        <f>2+2+2</f>
        <v>6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 t="s">
        <v>835</v>
      </c>
      <c r="B278" s="3" t="s">
        <v>836</v>
      </c>
      <c r="C278" s="3" t="s">
        <v>361</v>
      </c>
      <c r="D278" s="3">
        <v>1.0</v>
      </c>
      <c r="E278" s="3">
        <v>0.0</v>
      </c>
      <c r="F278" s="3">
        <f t="shared" si="63"/>
        <v>1</v>
      </c>
      <c r="G278" s="3">
        <f>5</f>
        <v>5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 t="s">
        <v>574</v>
      </c>
      <c r="B279" s="3" t="s">
        <v>837</v>
      </c>
      <c r="C279" s="3" t="s">
        <v>425</v>
      </c>
      <c r="D279" s="3">
        <v>1.0</v>
      </c>
      <c r="E279" s="3">
        <v>0.0</v>
      </c>
      <c r="F279" s="3">
        <f t="shared" si="63"/>
        <v>1</v>
      </c>
      <c r="G279" s="3">
        <f>2+2</f>
        <v>4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 t="s">
        <v>838</v>
      </c>
      <c r="B280" s="3" t="s">
        <v>621</v>
      </c>
      <c r="C280" s="4" t="s">
        <v>839</v>
      </c>
      <c r="D280" s="4">
        <v>1.0</v>
      </c>
      <c r="E280" s="3">
        <v>0.0</v>
      </c>
      <c r="F280" s="3">
        <f t="shared" si="63"/>
        <v>1</v>
      </c>
      <c r="G280" s="3">
        <f>4</f>
        <v>4</v>
      </c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4" t="s">
        <v>299</v>
      </c>
      <c r="B281" s="4" t="s">
        <v>840</v>
      </c>
      <c r="C281" s="4" t="s">
        <v>371</v>
      </c>
      <c r="D281" s="4">
        <v>1.0</v>
      </c>
      <c r="E281" s="4">
        <v>0.0</v>
      </c>
      <c r="F281" s="3">
        <f t="shared" si="63"/>
        <v>1</v>
      </c>
      <c r="G281" s="3">
        <f t="shared" ref="G281:G282" si="64">4</f>
        <v>4</v>
      </c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4" t="s">
        <v>484</v>
      </c>
      <c r="B282" s="4" t="s">
        <v>841</v>
      </c>
      <c r="C282" s="4" t="s">
        <v>580</v>
      </c>
      <c r="D282" s="4">
        <v>1.0</v>
      </c>
      <c r="E282" s="4">
        <v>0.0</v>
      </c>
      <c r="F282" s="3">
        <f t="shared" si="63"/>
        <v>1</v>
      </c>
      <c r="G282" s="3">
        <f t="shared" si="64"/>
        <v>4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 t="s">
        <v>6</v>
      </c>
      <c r="B283" s="3" t="s">
        <v>842</v>
      </c>
      <c r="C283" s="3" t="s">
        <v>464</v>
      </c>
      <c r="D283" s="3">
        <v>1.0</v>
      </c>
      <c r="E283" s="3">
        <v>0.0</v>
      </c>
      <c r="F283" s="3">
        <f t="shared" si="63"/>
        <v>1</v>
      </c>
      <c r="G283" s="3">
        <f>2+2</f>
        <v>4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 t="s">
        <v>369</v>
      </c>
      <c r="B284" s="3" t="s">
        <v>843</v>
      </c>
      <c r="C284" s="3" t="s">
        <v>371</v>
      </c>
      <c r="D284" s="3">
        <v>1.0</v>
      </c>
      <c r="E284" s="3">
        <v>0.0</v>
      </c>
      <c r="F284" s="3">
        <f t="shared" si="63"/>
        <v>1</v>
      </c>
      <c r="G284" s="3">
        <f>4</f>
        <v>4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 t="s">
        <v>166</v>
      </c>
      <c r="B285" s="3" t="s">
        <v>30</v>
      </c>
      <c r="C285" s="3" t="s">
        <v>749</v>
      </c>
      <c r="D285" s="3">
        <v>1.0</v>
      </c>
      <c r="E285" s="3">
        <v>0.0</v>
      </c>
      <c r="F285" s="3">
        <f t="shared" si="63"/>
        <v>1</v>
      </c>
      <c r="G285" s="3">
        <f>2+2</f>
        <v>4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4" t="s">
        <v>844</v>
      </c>
      <c r="B286" s="4" t="s">
        <v>845</v>
      </c>
      <c r="C286" s="4" t="s">
        <v>361</v>
      </c>
      <c r="D286" s="4">
        <v>1.0</v>
      </c>
      <c r="E286" s="4">
        <v>0.0</v>
      </c>
      <c r="F286" s="4">
        <f t="shared" si="63"/>
        <v>1</v>
      </c>
      <c r="G286" s="3">
        <f>2+2</f>
        <v>4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 t="s">
        <v>138</v>
      </c>
      <c r="B287" s="3" t="s">
        <v>139</v>
      </c>
      <c r="C287" s="3" t="s">
        <v>487</v>
      </c>
      <c r="D287" s="3">
        <v>1.0</v>
      </c>
      <c r="E287" s="3">
        <v>0.0</v>
      </c>
      <c r="F287" s="3">
        <f t="shared" si="63"/>
        <v>1</v>
      </c>
      <c r="G287" s="3">
        <f t="shared" ref="G287:G288" si="65">2</f>
        <v>2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 t="s">
        <v>37</v>
      </c>
      <c r="B288" s="3" t="s">
        <v>38</v>
      </c>
      <c r="C288" s="4" t="s">
        <v>846</v>
      </c>
      <c r="D288" s="4">
        <v>1.0</v>
      </c>
      <c r="E288" s="3">
        <v>0.0</v>
      </c>
      <c r="F288" s="3">
        <f t="shared" si="63"/>
        <v>1</v>
      </c>
      <c r="G288" s="3">
        <f t="shared" si="65"/>
        <v>2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4" t="s">
        <v>377</v>
      </c>
      <c r="B289" s="4" t="s">
        <v>587</v>
      </c>
      <c r="C289" s="4" t="s">
        <v>535</v>
      </c>
      <c r="D289" s="4">
        <v>1.0</v>
      </c>
      <c r="E289" s="4">
        <v>0.0</v>
      </c>
      <c r="F289" s="3">
        <f t="shared" si="63"/>
        <v>1</v>
      </c>
      <c r="G289" s="3">
        <f t="shared" ref="G289:G290" si="66">2</f>
        <v>2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4" t="s">
        <v>847</v>
      </c>
      <c r="B290" s="4" t="s">
        <v>848</v>
      </c>
      <c r="C290" s="4" t="s">
        <v>785</v>
      </c>
      <c r="D290" s="4">
        <v>1.0</v>
      </c>
      <c r="E290" s="4">
        <v>0.0</v>
      </c>
      <c r="F290" s="3">
        <f>SUM(D290+E290)</f>
        <v>1</v>
      </c>
      <c r="G290" s="3">
        <f t="shared" si="66"/>
        <v>2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 t="s">
        <v>83</v>
      </c>
      <c r="B291" s="3" t="s">
        <v>84</v>
      </c>
      <c r="C291" s="3" t="s">
        <v>731</v>
      </c>
      <c r="D291" s="3">
        <v>1.0</v>
      </c>
      <c r="E291" s="3">
        <v>0.0</v>
      </c>
      <c r="F291" s="3">
        <f t="shared" ref="F291:F293" si="67">SUM(D291:E291)</f>
        <v>1</v>
      </c>
      <c r="G291" s="3">
        <f>2</f>
        <v>2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 t="s">
        <v>45</v>
      </c>
      <c r="B292" s="3" t="s">
        <v>91</v>
      </c>
      <c r="C292" s="3" t="s">
        <v>386</v>
      </c>
      <c r="D292" s="3">
        <v>1.0</v>
      </c>
      <c r="E292" s="3">
        <v>0.0</v>
      </c>
      <c r="F292" s="3">
        <f t="shared" si="67"/>
        <v>1</v>
      </c>
      <c r="G292" s="3">
        <v>2.0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 t="s">
        <v>492</v>
      </c>
      <c r="B293" s="3" t="s">
        <v>849</v>
      </c>
      <c r="C293" s="3" t="s">
        <v>371</v>
      </c>
      <c r="D293" s="3">
        <v>1.0</v>
      </c>
      <c r="E293" s="3">
        <v>0.0</v>
      </c>
      <c r="F293" s="3">
        <f t="shared" si="67"/>
        <v>1</v>
      </c>
      <c r="G293" s="3">
        <f>2</f>
        <v>2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4" t="s">
        <v>755</v>
      </c>
      <c r="B294" s="4" t="s">
        <v>850</v>
      </c>
      <c r="C294" s="4" t="s">
        <v>368</v>
      </c>
      <c r="D294" s="4">
        <v>1.0</v>
      </c>
      <c r="E294" s="4">
        <v>0.0</v>
      </c>
      <c r="F294" s="3">
        <f>SUM(D294+E294)</f>
        <v>1</v>
      </c>
      <c r="G294" s="3">
        <f t="shared" ref="G294:G295" si="68">2</f>
        <v>2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4" t="s">
        <v>851</v>
      </c>
      <c r="B295" s="4" t="s">
        <v>852</v>
      </c>
      <c r="C295" s="4" t="s">
        <v>622</v>
      </c>
      <c r="D295" s="4">
        <v>1.0</v>
      </c>
      <c r="E295" s="4">
        <v>0.0</v>
      </c>
      <c r="F295" s="3">
        <f t="shared" ref="F295:F299" si="69">SUM(D295:E295)</f>
        <v>1</v>
      </c>
      <c r="G295" s="3">
        <f t="shared" si="68"/>
        <v>2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 t="s">
        <v>853</v>
      </c>
      <c r="B296" s="3" t="s">
        <v>854</v>
      </c>
      <c r="C296" s="3" t="s">
        <v>415</v>
      </c>
      <c r="D296" s="3">
        <v>1.0</v>
      </c>
      <c r="E296" s="3">
        <v>0.0</v>
      </c>
      <c r="F296" s="3">
        <f t="shared" si="69"/>
        <v>1</v>
      </c>
      <c r="G296" s="3">
        <f t="shared" ref="G296:G297" si="70">2</f>
        <v>2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 t="s">
        <v>216</v>
      </c>
      <c r="B297" s="3" t="s">
        <v>855</v>
      </c>
      <c r="C297" s="3" t="s">
        <v>749</v>
      </c>
      <c r="D297" s="3">
        <v>1.0</v>
      </c>
      <c r="E297" s="3">
        <v>0.0</v>
      </c>
      <c r="F297" s="3">
        <f t="shared" si="69"/>
        <v>1</v>
      </c>
      <c r="G297" s="3">
        <f t="shared" si="70"/>
        <v>2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4" t="s">
        <v>484</v>
      </c>
      <c r="B298" s="4" t="s">
        <v>320</v>
      </c>
      <c r="C298" s="4" t="s">
        <v>726</v>
      </c>
      <c r="D298" s="4">
        <v>1.0</v>
      </c>
      <c r="E298" s="4">
        <v>0.0</v>
      </c>
      <c r="F298" s="3">
        <f t="shared" si="69"/>
        <v>1</v>
      </c>
      <c r="G298" s="3">
        <f t="shared" ref="G298:G300" si="71">2</f>
        <v>2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4" t="s">
        <v>856</v>
      </c>
      <c r="B299" s="4" t="s">
        <v>857</v>
      </c>
      <c r="C299" s="4" t="s">
        <v>487</v>
      </c>
      <c r="D299" s="4">
        <v>1.0</v>
      </c>
      <c r="E299" s="4">
        <v>0.0</v>
      </c>
      <c r="F299" s="3">
        <f t="shared" si="69"/>
        <v>1</v>
      </c>
      <c r="G299" s="3">
        <f t="shared" si="71"/>
        <v>2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4" t="s">
        <v>127</v>
      </c>
      <c r="B300" s="4" t="s">
        <v>858</v>
      </c>
      <c r="C300" s="4" t="s">
        <v>411</v>
      </c>
      <c r="D300" s="4">
        <v>1.0</v>
      </c>
      <c r="E300" s="4">
        <v>0.0</v>
      </c>
      <c r="F300" s="3">
        <f>SUM(D300+E300)</f>
        <v>1</v>
      </c>
      <c r="G300" s="3">
        <f t="shared" si="71"/>
        <v>2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 t="s">
        <v>859</v>
      </c>
      <c r="B301" s="3" t="s">
        <v>860</v>
      </c>
      <c r="C301" s="3" t="s">
        <v>425</v>
      </c>
      <c r="D301" s="3">
        <v>1.0</v>
      </c>
      <c r="E301" s="3">
        <v>0.0</v>
      </c>
      <c r="F301" s="3">
        <f t="shared" ref="F301:F305" si="72">SUM(D301:E301)</f>
        <v>1</v>
      </c>
      <c r="G301" s="3">
        <f>2</f>
        <v>2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4" t="s">
        <v>861</v>
      </c>
      <c r="B302" s="4" t="s">
        <v>862</v>
      </c>
      <c r="C302" s="4" t="s">
        <v>512</v>
      </c>
      <c r="D302" s="4">
        <v>1.0</v>
      </c>
      <c r="E302" s="4">
        <v>0.0</v>
      </c>
      <c r="F302" s="3">
        <f t="shared" si="72"/>
        <v>1</v>
      </c>
      <c r="G302" s="3">
        <f>2</f>
        <v>2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 t="s">
        <v>244</v>
      </c>
      <c r="B303" s="3" t="s">
        <v>863</v>
      </c>
      <c r="C303" s="3" t="s">
        <v>557</v>
      </c>
      <c r="D303" s="3">
        <v>1.0</v>
      </c>
      <c r="E303" s="3">
        <v>0.0</v>
      </c>
      <c r="F303" s="3">
        <f t="shared" si="72"/>
        <v>1</v>
      </c>
      <c r="G303" s="3">
        <f>2</f>
        <v>2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4" t="s">
        <v>398</v>
      </c>
      <c r="B304" s="4" t="s">
        <v>864</v>
      </c>
      <c r="C304" s="4" t="s">
        <v>865</v>
      </c>
      <c r="D304" s="4">
        <v>1.0</v>
      </c>
      <c r="E304" s="4">
        <v>0.0</v>
      </c>
      <c r="F304" s="3">
        <f t="shared" si="72"/>
        <v>1</v>
      </c>
      <c r="G304" s="4">
        <f t="shared" ref="G304:G305" si="73">2</f>
        <v>2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4" t="s">
        <v>131</v>
      </c>
      <c r="B305" s="4" t="s">
        <v>866</v>
      </c>
      <c r="C305" s="4" t="s">
        <v>601</v>
      </c>
      <c r="D305" s="4">
        <v>1.0</v>
      </c>
      <c r="E305" s="4">
        <v>0.0</v>
      </c>
      <c r="F305" s="3">
        <f t="shared" si="72"/>
        <v>1</v>
      </c>
      <c r="G305" s="4">
        <f t="shared" si="73"/>
        <v>2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 t="s">
        <v>189</v>
      </c>
      <c r="B306" s="3" t="s">
        <v>867</v>
      </c>
      <c r="C306" s="3" t="s">
        <v>557</v>
      </c>
      <c r="D306" s="3">
        <v>1.0</v>
      </c>
      <c r="E306" s="3">
        <v>0.0</v>
      </c>
      <c r="F306" s="3">
        <f>SUM(D306+E306)</f>
        <v>1</v>
      </c>
      <c r="G306" s="3">
        <f t="shared" ref="G306:G309" si="74">2</f>
        <v>2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 t="s">
        <v>768</v>
      </c>
      <c r="B307" s="3" t="s">
        <v>868</v>
      </c>
      <c r="C307" s="3" t="s">
        <v>869</v>
      </c>
      <c r="D307" s="3">
        <v>1.0</v>
      </c>
      <c r="E307" s="3">
        <v>0.0</v>
      </c>
      <c r="F307" s="3">
        <f t="shared" ref="F307:F312" si="75">SUM(D307:E307)</f>
        <v>1</v>
      </c>
      <c r="G307" s="3">
        <f t="shared" si="74"/>
        <v>2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 t="s">
        <v>6</v>
      </c>
      <c r="B308" s="3" t="s">
        <v>870</v>
      </c>
      <c r="C308" s="4" t="s">
        <v>871</v>
      </c>
      <c r="D308" s="4">
        <v>1.0</v>
      </c>
      <c r="E308" s="3">
        <v>0.0</v>
      </c>
      <c r="F308" s="3">
        <f t="shared" si="75"/>
        <v>1</v>
      </c>
      <c r="G308" s="3">
        <f t="shared" si="74"/>
        <v>2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 t="s">
        <v>574</v>
      </c>
      <c r="B309" s="3" t="s">
        <v>872</v>
      </c>
      <c r="C309" s="3" t="s">
        <v>749</v>
      </c>
      <c r="D309" s="3">
        <v>1.0</v>
      </c>
      <c r="E309" s="3">
        <v>0.0</v>
      </c>
      <c r="F309" s="3">
        <f t="shared" si="75"/>
        <v>1</v>
      </c>
      <c r="G309" s="3">
        <f t="shared" si="74"/>
        <v>2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4" t="s">
        <v>873</v>
      </c>
      <c r="B310" s="4" t="s">
        <v>874</v>
      </c>
      <c r="C310" s="4" t="s">
        <v>453</v>
      </c>
      <c r="D310" s="4">
        <v>1.0</v>
      </c>
      <c r="E310" s="4">
        <v>0.0</v>
      </c>
      <c r="F310" s="3">
        <f t="shared" si="75"/>
        <v>1</v>
      </c>
      <c r="G310" s="4">
        <v>0.0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 t="s">
        <v>873</v>
      </c>
      <c r="B311" s="3" t="s">
        <v>875</v>
      </c>
      <c r="C311" s="3" t="s">
        <v>553</v>
      </c>
      <c r="D311" s="3">
        <v>1.0</v>
      </c>
      <c r="E311" s="3">
        <v>0.0</v>
      </c>
      <c r="F311" s="3">
        <f t="shared" si="75"/>
        <v>1</v>
      </c>
      <c r="G311" s="3">
        <v>0.0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4" t="s">
        <v>876</v>
      </c>
      <c r="B312" s="4" t="s">
        <v>877</v>
      </c>
      <c r="C312" s="4" t="s">
        <v>731</v>
      </c>
      <c r="D312" s="4">
        <v>1.0</v>
      </c>
      <c r="E312" s="4">
        <v>0.0</v>
      </c>
      <c r="F312" s="3">
        <f t="shared" si="75"/>
        <v>1</v>
      </c>
      <c r="G312" s="4">
        <v>0.0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4" t="s">
        <v>878</v>
      </c>
      <c r="B313" s="4" t="s">
        <v>879</v>
      </c>
      <c r="C313" s="4" t="s">
        <v>371</v>
      </c>
      <c r="D313" s="4">
        <v>1.0</v>
      </c>
      <c r="E313" s="4">
        <v>0.0</v>
      </c>
      <c r="F313" s="4">
        <v>1.0</v>
      </c>
      <c r="G313" s="4">
        <v>0.0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 t="s">
        <v>237</v>
      </c>
      <c r="B314" s="3" t="s">
        <v>880</v>
      </c>
      <c r="C314" s="3" t="s">
        <v>553</v>
      </c>
      <c r="D314" s="3">
        <v>1.0</v>
      </c>
      <c r="E314" s="3">
        <v>0.0</v>
      </c>
      <c r="F314" s="3">
        <f t="shared" ref="F314:F318" si="76">SUM(D314:E314)</f>
        <v>1</v>
      </c>
      <c r="G314" s="3">
        <v>0.0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 t="s">
        <v>881</v>
      </c>
      <c r="B315" s="3" t="s">
        <v>882</v>
      </c>
      <c r="C315" s="3" t="s">
        <v>361</v>
      </c>
      <c r="D315" s="3">
        <v>1.0</v>
      </c>
      <c r="E315" s="3">
        <v>0.0</v>
      </c>
      <c r="F315" s="3">
        <f t="shared" si="76"/>
        <v>1</v>
      </c>
      <c r="G315" s="3">
        <v>0.0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 t="s">
        <v>58</v>
      </c>
      <c r="B316" s="3" t="s">
        <v>883</v>
      </c>
      <c r="C316" s="3" t="s">
        <v>731</v>
      </c>
      <c r="D316" s="3">
        <v>1.0</v>
      </c>
      <c r="E316" s="3">
        <v>0.0</v>
      </c>
      <c r="F316" s="3">
        <f t="shared" si="76"/>
        <v>1</v>
      </c>
      <c r="G316" s="3">
        <v>0.0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4" t="s">
        <v>45</v>
      </c>
      <c r="B317" s="4" t="s">
        <v>884</v>
      </c>
      <c r="C317" s="4" t="s">
        <v>487</v>
      </c>
      <c r="D317" s="4">
        <v>1.0</v>
      </c>
      <c r="E317" s="4">
        <v>0.0</v>
      </c>
      <c r="F317" s="3">
        <f t="shared" si="76"/>
        <v>1</v>
      </c>
      <c r="G317" s="4">
        <v>0.0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 t="s">
        <v>196</v>
      </c>
      <c r="B318" s="3" t="s">
        <v>885</v>
      </c>
      <c r="C318" s="3" t="s">
        <v>553</v>
      </c>
      <c r="D318" s="3">
        <v>1.0</v>
      </c>
      <c r="E318" s="3">
        <v>0.0</v>
      </c>
      <c r="F318" s="3">
        <f t="shared" si="76"/>
        <v>1</v>
      </c>
      <c r="G318" s="3">
        <v>0.0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 t="s">
        <v>108</v>
      </c>
      <c r="B319" s="3" t="s">
        <v>886</v>
      </c>
      <c r="C319" s="3" t="s">
        <v>411</v>
      </c>
      <c r="D319" s="3">
        <v>1.0</v>
      </c>
      <c r="E319" s="3">
        <v>0.0</v>
      </c>
      <c r="F319" s="3">
        <f>SUM(D319+E319)</f>
        <v>1</v>
      </c>
      <c r="G319" s="3">
        <v>0.0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 t="s">
        <v>62</v>
      </c>
      <c r="B320" s="3" t="s">
        <v>787</v>
      </c>
      <c r="C320" s="3" t="s">
        <v>571</v>
      </c>
      <c r="D320" s="3">
        <v>1.0</v>
      </c>
      <c r="E320" s="3">
        <v>0.0</v>
      </c>
      <c r="F320" s="3">
        <f t="shared" ref="F320:F326" si="77">SUM(D320:E320)</f>
        <v>1</v>
      </c>
      <c r="G320" s="3">
        <v>0.0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 t="s">
        <v>6</v>
      </c>
      <c r="B321" s="3" t="s">
        <v>887</v>
      </c>
      <c r="C321" s="3" t="s">
        <v>386</v>
      </c>
      <c r="D321" s="3">
        <v>1.0</v>
      </c>
      <c r="E321" s="3">
        <v>0.0</v>
      </c>
      <c r="F321" s="3">
        <f t="shared" si="77"/>
        <v>1</v>
      </c>
      <c r="G321" s="3">
        <v>0.0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 t="s">
        <v>723</v>
      </c>
      <c r="B322" s="3" t="s">
        <v>888</v>
      </c>
      <c r="C322" s="3" t="s">
        <v>785</v>
      </c>
      <c r="D322" s="3">
        <v>1.0</v>
      </c>
      <c r="E322" s="3">
        <v>0.0</v>
      </c>
      <c r="F322" s="3">
        <f t="shared" si="77"/>
        <v>1</v>
      </c>
      <c r="G322" s="3">
        <v>0.0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4" t="s">
        <v>587</v>
      </c>
      <c r="B323" s="4" t="s">
        <v>889</v>
      </c>
      <c r="C323" s="4" t="s">
        <v>415</v>
      </c>
      <c r="D323" s="4">
        <v>1.0</v>
      </c>
      <c r="E323" s="4">
        <v>0.0</v>
      </c>
      <c r="F323" s="3">
        <f t="shared" si="77"/>
        <v>1</v>
      </c>
      <c r="G323" s="4">
        <v>0.0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4" t="s">
        <v>170</v>
      </c>
      <c r="B324" s="4" t="s">
        <v>890</v>
      </c>
      <c r="C324" s="4" t="s">
        <v>571</v>
      </c>
      <c r="D324" s="4">
        <v>1.0</v>
      </c>
      <c r="E324" s="4">
        <v>0.0</v>
      </c>
      <c r="F324" s="3">
        <f t="shared" si="77"/>
        <v>1</v>
      </c>
      <c r="G324" s="4">
        <v>0.0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 t="s">
        <v>108</v>
      </c>
      <c r="B325" s="3" t="s">
        <v>891</v>
      </c>
      <c r="C325" s="3" t="s">
        <v>580</v>
      </c>
      <c r="D325" s="3">
        <v>1.0</v>
      </c>
      <c r="E325" s="3">
        <v>0.0</v>
      </c>
      <c r="F325" s="3">
        <f t="shared" si="77"/>
        <v>1</v>
      </c>
      <c r="G325" s="3">
        <v>0.0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4" t="s">
        <v>106</v>
      </c>
      <c r="B326" s="4" t="s">
        <v>892</v>
      </c>
      <c r="C326" s="4" t="s">
        <v>805</v>
      </c>
      <c r="D326" s="4">
        <v>1.0</v>
      </c>
      <c r="E326" s="4">
        <v>0.0</v>
      </c>
      <c r="F326" s="3">
        <f t="shared" si="77"/>
        <v>1</v>
      </c>
      <c r="G326" s="4">
        <v>0.0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4" t="s">
        <v>166</v>
      </c>
      <c r="B327" s="4" t="s">
        <v>893</v>
      </c>
      <c r="C327" s="4" t="s">
        <v>371</v>
      </c>
      <c r="D327" s="4">
        <v>1.0</v>
      </c>
      <c r="E327" s="4">
        <v>0.0</v>
      </c>
      <c r="F327" s="4">
        <v>1.0</v>
      </c>
      <c r="G327" s="4">
        <v>0.0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4" t="s">
        <v>894</v>
      </c>
      <c r="B328" s="4" t="s">
        <v>895</v>
      </c>
      <c r="C328" s="4" t="s">
        <v>726</v>
      </c>
      <c r="D328" s="4">
        <v>1.0</v>
      </c>
      <c r="E328" s="4">
        <v>0.0</v>
      </c>
      <c r="F328" s="3">
        <f t="shared" ref="F328:F332" si="78">SUM(D328:E328)</f>
        <v>1</v>
      </c>
      <c r="G328" s="4">
        <v>0.0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 t="s">
        <v>574</v>
      </c>
      <c r="B329" s="3" t="s">
        <v>896</v>
      </c>
      <c r="C329" s="3" t="s">
        <v>580</v>
      </c>
      <c r="D329" s="3">
        <v>1.0</v>
      </c>
      <c r="E329" s="3">
        <v>0.0</v>
      </c>
      <c r="F329" s="3">
        <f t="shared" si="78"/>
        <v>1</v>
      </c>
      <c r="G329" s="3">
        <v>0.0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 t="s">
        <v>27</v>
      </c>
      <c r="B330" s="3" t="s">
        <v>897</v>
      </c>
      <c r="C330" s="3" t="s">
        <v>411</v>
      </c>
      <c r="D330" s="3">
        <v>1.0</v>
      </c>
      <c r="E330" s="3">
        <v>0.0</v>
      </c>
      <c r="F330" s="3">
        <f t="shared" si="78"/>
        <v>1</v>
      </c>
      <c r="G330" s="3">
        <v>0.0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4" t="s">
        <v>898</v>
      </c>
      <c r="B331" s="4" t="s">
        <v>899</v>
      </c>
      <c r="C331" s="4" t="s">
        <v>516</v>
      </c>
      <c r="D331" s="4">
        <v>1.0</v>
      </c>
      <c r="E331" s="4">
        <v>0.0</v>
      </c>
      <c r="F331" s="3">
        <f t="shared" si="78"/>
        <v>1</v>
      </c>
      <c r="G331" s="4">
        <v>0.0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 t="s">
        <v>900</v>
      </c>
      <c r="B332" s="3" t="s">
        <v>901</v>
      </c>
      <c r="C332" s="3" t="s">
        <v>503</v>
      </c>
      <c r="D332" s="3">
        <v>1.0</v>
      </c>
      <c r="E332" s="3">
        <v>0.0</v>
      </c>
      <c r="F332" s="3">
        <f t="shared" si="78"/>
        <v>1</v>
      </c>
      <c r="G332" s="3">
        <v>0.0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4" t="s">
        <v>902</v>
      </c>
      <c r="B333" s="4" t="s">
        <v>903</v>
      </c>
      <c r="C333" s="4" t="s">
        <v>622</v>
      </c>
      <c r="D333" s="4">
        <v>1.0</v>
      </c>
      <c r="E333" s="4">
        <v>0.0</v>
      </c>
      <c r="F333" s="3">
        <f>SUM(D333+E333)</f>
        <v>1</v>
      </c>
      <c r="G333" s="4">
        <v>0.0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 t="s">
        <v>904</v>
      </c>
      <c r="B334" s="3" t="s">
        <v>905</v>
      </c>
      <c r="C334" s="3" t="s">
        <v>726</v>
      </c>
      <c r="D334" s="3">
        <v>1.0</v>
      </c>
      <c r="E334" s="3">
        <v>0.0</v>
      </c>
      <c r="F334" s="3">
        <f t="shared" ref="F334:F339" si="79">SUM(D334:E334)</f>
        <v>1</v>
      </c>
      <c r="G334" s="3">
        <v>0.0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 t="s">
        <v>504</v>
      </c>
      <c r="B335" s="3" t="s">
        <v>906</v>
      </c>
      <c r="C335" s="3" t="s">
        <v>415</v>
      </c>
      <c r="D335" s="3">
        <v>1.0</v>
      </c>
      <c r="E335" s="3">
        <v>0.0</v>
      </c>
      <c r="F335" s="3">
        <f t="shared" si="79"/>
        <v>1</v>
      </c>
      <c r="G335" s="3">
        <v>0.0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 t="s">
        <v>907</v>
      </c>
      <c r="B336" s="3" t="s">
        <v>908</v>
      </c>
      <c r="C336" s="3" t="s">
        <v>425</v>
      </c>
      <c r="D336" s="3">
        <v>1.0</v>
      </c>
      <c r="E336" s="3">
        <v>0.0</v>
      </c>
      <c r="F336" s="3">
        <f t="shared" si="79"/>
        <v>1</v>
      </c>
      <c r="G336" s="3">
        <v>0.0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 t="s">
        <v>484</v>
      </c>
      <c r="B337" s="3" t="s">
        <v>909</v>
      </c>
      <c r="C337" s="3" t="s">
        <v>411</v>
      </c>
      <c r="D337" s="3">
        <v>1.0</v>
      </c>
      <c r="E337" s="3">
        <v>0.0</v>
      </c>
      <c r="F337" s="3">
        <f t="shared" si="79"/>
        <v>1</v>
      </c>
      <c r="G337" s="3">
        <v>0.0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 t="s">
        <v>484</v>
      </c>
      <c r="B338" s="3" t="s">
        <v>646</v>
      </c>
      <c r="C338" s="3" t="s">
        <v>726</v>
      </c>
      <c r="D338" s="3">
        <v>1.0</v>
      </c>
      <c r="E338" s="3">
        <v>0.0</v>
      </c>
      <c r="F338" s="3">
        <f t="shared" si="79"/>
        <v>1</v>
      </c>
      <c r="G338" s="3">
        <v>0.0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4" t="s">
        <v>822</v>
      </c>
      <c r="B339" s="4" t="s">
        <v>910</v>
      </c>
      <c r="C339" s="4" t="s">
        <v>805</v>
      </c>
      <c r="D339" s="4">
        <v>1.0</v>
      </c>
      <c r="E339" s="4">
        <v>0.0</v>
      </c>
      <c r="F339" s="3">
        <f t="shared" si="79"/>
        <v>1</v>
      </c>
      <c r="G339" s="4">
        <v>0.0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4" t="s">
        <v>911</v>
      </c>
      <c r="B340" s="4" t="s">
        <v>542</v>
      </c>
      <c r="C340" s="4" t="s">
        <v>785</v>
      </c>
      <c r="D340" s="4">
        <v>1.0</v>
      </c>
      <c r="E340" s="4">
        <v>0.0</v>
      </c>
      <c r="F340" s="3">
        <f t="shared" ref="F340:F341" si="80">SUM(D340+E340)</f>
        <v>1</v>
      </c>
      <c r="G340" s="4">
        <v>0.0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4" t="s">
        <v>912</v>
      </c>
      <c r="B341" s="4" t="s">
        <v>913</v>
      </c>
      <c r="C341" s="4" t="s">
        <v>914</v>
      </c>
      <c r="D341" s="4">
        <v>1.0</v>
      </c>
      <c r="E341" s="4">
        <v>0.0</v>
      </c>
      <c r="F341" s="3">
        <f t="shared" si="80"/>
        <v>1</v>
      </c>
      <c r="G341" s="4">
        <v>0.0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4" t="s">
        <v>915</v>
      </c>
      <c r="B342" s="4" t="s">
        <v>916</v>
      </c>
      <c r="C342" s="4" t="s">
        <v>512</v>
      </c>
      <c r="D342" s="4">
        <v>1.0</v>
      </c>
      <c r="E342" s="4">
        <v>0.0</v>
      </c>
      <c r="F342" s="3">
        <f t="shared" ref="F342:F346" si="81">SUM(D342:E342)</f>
        <v>1</v>
      </c>
      <c r="G342" s="4">
        <v>0.0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 t="s">
        <v>295</v>
      </c>
      <c r="B343" s="3" t="s">
        <v>917</v>
      </c>
      <c r="C343" s="3" t="s">
        <v>571</v>
      </c>
      <c r="D343" s="3">
        <v>1.0</v>
      </c>
      <c r="E343" s="3">
        <v>0.0</v>
      </c>
      <c r="F343" s="3">
        <f t="shared" si="81"/>
        <v>1</v>
      </c>
      <c r="G343" s="3">
        <v>0.0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 t="s">
        <v>918</v>
      </c>
      <c r="B344" s="3" t="s">
        <v>919</v>
      </c>
      <c r="C344" s="3" t="s">
        <v>415</v>
      </c>
      <c r="D344" s="3">
        <v>1.0</v>
      </c>
      <c r="E344" s="3">
        <v>0.0</v>
      </c>
      <c r="F344" s="3">
        <f t="shared" si="81"/>
        <v>1</v>
      </c>
      <c r="G344" s="3">
        <v>0.0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4" t="s">
        <v>597</v>
      </c>
      <c r="B345" s="4" t="s">
        <v>920</v>
      </c>
      <c r="C345" s="4" t="s">
        <v>738</v>
      </c>
      <c r="D345" s="4">
        <v>1.0</v>
      </c>
      <c r="E345" s="4">
        <v>0.0</v>
      </c>
      <c r="F345" s="3">
        <f t="shared" si="81"/>
        <v>1</v>
      </c>
      <c r="G345" s="4">
        <v>0.0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 t="s">
        <v>301</v>
      </c>
      <c r="B346" s="3" t="s">
        <v>921</v>
      </c>
      <c r="C346" s="3" t="s">
        <v>557</v>
      </c>
      <c r="D346" s="3">
        <v>1.0</v>
      </c>
      <c r="E346" s="3">
        <v>0.0</v>
      </c>
      <c r="F346" s="3">
        <f t="shared" si="81"/>
        <v>1</v>
      </c>
      <c r="G346" s="3">
        <v>0.0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 t="s">
        <v>317</v>
      </c>
      <c r="B347" s="3" t="s">
        <v>922</v>
      </c>
      <c r="C347" s="3" t="s">
        <v>425</v>
      </c>
      <c r="D347" s="3">
        <v>1.0</v>
      </c>
      <c r="E347" s="3">
        <v>0.0</v>
      </c>
      <c r="F347" s="3">
        <f>SUM(D347+E347)</f>
        <v>1</v>
      </c>
      <c r="G347" s="3">
        <v>0.0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 t="s">
        <v>743</v>
      </c>
      <c r="B348" s="3" t="s">
        <v>923</v>
      </c>
      <c r="C348" s="3" t="s">
        <v>738</v>
      </c>
      <c r="D348" s="3">
        <v>1.0</v>
      </c>
      <c r="E348" s="3">
        <v>0.0</v>
      </c>
      <c r="F348" s="3">
        <f t="shared" ref="F348:F354" si="82">SUM(D348:E348)</f>
        <v>1</v>
      </c>
      <c r="G348" s="3">
        <v>0.0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4" t="s">
        <v>131</v>
      </c>
      <c r="B349" s="4" t="s">
        <v>924</v>
      </c>
      <c r="C349" s="4" t="s">
        <v>386</v>
      </c>
      <c r="D349" s="4">
        <v>1.0</v>
      </c>
      <c r="E349" s="4">
        <v>0.0</v>
      </c>
      <c r="F349" s="3">
        <f t="shared" si="82"/>
        <v>1</v>
      </c>
      <c r="G349" s="4">
        <v>0.0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 t="s">
        <v>492</v>
      </c>
      <c r="B350" s="3" t="s">
        <v>925</v>
      </c>
      <c r="C350" s="3" t="s">
        <v>425</v>
      </c>
      <c r="D350" s="3">
        <v>1.0</v>
      </c>
      <c r="E350" s="3">
        <v>0.0</v>
      </c>
      <c r="F350" s="3">
        <f t="shared" si="82"/>
        <v>1</v>
      </c>
      <c r="G350" s="3">
        <v>0.0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4" t="s">
        <v>926</v>
      </c>
      <c r="B351" s="4" t="s">
        <v>927</v>
      </c>
      <c r="C351" s="4" t="s">
        <v>571</v>
      </c>
      <c r="D351" s="4">
        <v>1.0</v>
      </c>
      <c r="E351" s="4">
        <v>0.0</v>
      </c>
      <c r="F351" s="3">
        <f t="shared" si="82"/>
        <v>1</v>
      </c>
      <c r="G351" s="4">
        <v>0.0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 t="s">
        <v>928</v>
      </c>
      <c r="B352" s="3" t="s">
        <v>929</v>
      </c>
      <c r="C352" s="3" t="s">
        <v>361</v>
      </c>
      <c r="D352" s="3">
        <v>1.0</v>
      </c>
      <c r="E352" s="3">
        <v>0.0</v>
      </c>
      <c r="F352" s="3">
        <f t="shared" si="82"/>
        <v>1</v>
      </c>
      <c r="G352" s="3">
        <v>0.0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4" t="s">
        <v>578</v>
      </c>
      <c r="B353" s="4" t="s">
        <v>930</v>
      </c>
      <c r="C353" s="4" t="s">
        <v>368</v>
      </c>
      <c r="D353" s="4">
        <v>1.0</v>
      </c>
      <c r="E353" s="4">
        <v>0.0</v>
      </c>
      <c r="F353" s="3">
        <f t="shared" si="82"/>
        <v>1</v>
      </c>
      <c r="G353" s="4">
        <v>0.0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 t="s">
        <v>565</v>
      </c>
      <c r="B354" s="3" t="s">
        <v>40</v>
      </c>
      <c r="C354" s="3" t="s">
        <v>425</v>
      </c>
      <c r="D354" s="3">
        <v>1.0</v>
      </c>
      <c r="E354" s="3">
        <v>0.0</v>
      </c>
      <c r="F354" s="3">
        <f t="shared" si="82"/>
        <v>1</v>
      </c>
      <c r="G354" s="3">
        <v>0.0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4" t="s">
        <v>257</v>
      </c>
      <c r="B355" s="4" t="s">
        <v>264</v>
      </c>
      <c r="C355" s="4" t="s">
        <v>453</v>
      </c>
      <c r="D355" s="4">
        <v>1.0</v>
      </c>
      <c r="E355" s="4">
        <v>0.0</v>
      </c>
      <c r="F355" s="3">
        <f>SUM(D355+E355)</f>
        <v>1</v>
      </c>
      <c r="G355" s="4">
        <v>0.0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4" t="s">
        <v>931</v>
      </c>
      <c r="B356" s="4" t="s">
        <v>932</v>
      </c>
      <c r="C356" s="4" t="s">
        <v>371</v>
      </c>
      <c r="D356" s="4">
        <v>1.0</v>
      </c>
      <c r="E356" s="4">
        <v>0.0</v>
      </c>
      <c r="F356" s="4">
        <v>1.0</v>
      </c>
      <c r="G356" s="4">
        <v>0.0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4" t="s">
        <v>445</v>
      </c>
      <c r="B357" s="4" t="s">
        <v>150</v>
      </c>
      <c r="C357" s="4" t="s">
        <v>726</v>
      </c>
      <c r="D357" s="4">
        <v>1.0</v>
      </c>
      <c r="E357" s="4">
        <v>0.0</v>
      </c>
      <c r="F357" s="3">
        <f t="shared" ref="F357:F367" si="83">SUM(D357:E357)</f>
        <v>1</v>
      </c>
      <c r="G357" s="4">
        <v>0.0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 t="s">
        <v>933</v>
      </c>
      <c r="B358" s="3" t="s">
        <v>934</v>
      </c>
      <c r="C358" s="3" t="s">
        <v>580</v>
      </c>
      <c r="D358" s="3">
        <v>1.0</v>
      </c>
      <c r="E358" s="3">
        <v>0.0</v>
      </c>
      <c r="F358" s="3">
        <f t="shared" si="83"/>
        <v>1</v>
      </c>
      <c r="G358" s="3">
        <v>0.0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 t="s">
        <v>935</v>
      </c>
      <c r="B359" s="3" t="s">
        <v>936</v>
      </c>
      <c r="C359" s="3" t="s">
        <v>749</v>
      </c>
      <c r="D359" s="3">
        <v>1.0</v>
      </c>
      <c r="E359" s="3">
        <v>0.0</v>
      </c>
      <c r="F359" s="3">
        <f t="shared" si="83"/>
        <v>1</v>
      </c>
      <c r="G359" s="3">
        <v>0.0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 t="s">
        <v>937</v>
      </c>
      <c r="B360" s="3" t="s">
        <v>938</v>
      </c>
      <c r="C360" s="3" t="s">
        <v>425</v>
      </c>
      <c r="D360" s="3">
        <v>1.0</v>
      </c>
      <c r="E360" s="3">
        <v>0.0</v>
      </c>
      <c r="F360" s="3">
        <f t="shared" si="83"/>
        <v>1</v>
      </c>
      <c r="G360" s="3">
        <v>0.0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 t="s">
        <v>131</v>
      </c>
      <c r="B361" s="3" t="s">
        <v>378</v>
      </c>
      <c r="C361" s="3" t="s">
        <v>361</v>
      </c>
      <c r="D361" s="3">
        <v>1.0</v>
      </c>
      <c r="E361" s="3">
        <v>0.0</v>
      </c>
      <c r="F361" s="3">
        <f t="shared" si="83"/>
        <v>1</v>
      </c>
      <c r="G361" s="3">
        <v>0.0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4" t="s">
        <v>283</v>
      </c>
      <c r="B362" s="4" t="s">
        <v>939</v>
      </c>
      <c r="C362" s="4" t="s">
        <v>553</v>
      </c>
      <c r="D362" s="4">
        <v>1.0</v>
      </c>
      <c r="E362" s="4">
        <v>0.0</v>
      </c>
      <c r="F362" s="3">
        <f t="shared" si="83"/>
        <v>1</v>
      </c>
      <c r="G362" s="4">
        <v>0.0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4" t="s">
        <v>940</v>
      </c>
      <c r="B363" s="4" t="s">
        <v>941</v>
      </c>
      <c r="C363" s="4" t="s">
        <v>553</v>
      </c>
      <c r="D363" s="4">
        <v>1.0</v>
      </c>
      <c r="E363" s="4">
        <v>0.0</v>
      </c>
      <c r="F363" s="3">
        <f t="shared" si="83"/>
        <v>1</v>
      </c>
      <c r="G363" s="4">
        <v>0.0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 t="s">
        <v>257</v>
      </c>
      <c r="B364" s="3" t="s">
        <v>942</v>
      </c>
      <c r="C364" s="3" t="s">
        <v>487</v>
      </c>
      <c r="D364" s="3">
        <v>1.0</v>
      </c>
      <c r="E364" s="3">
        <v>0.0</v>
      </c>
      <c r="F364" s="3">
        <f t="shared" si="83"/>
        <v>1</v>
      </c>
      <c r="G364" s="3">
        <v>0.0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 t="s">
        <v>281</v>
      </c>
      <c r="B365" s="3" t="s">
        <v>943</v>
      </c>
      <c r="C365" s="3" t="s">
        <v>529</v>
      </c>
      <c r="D365" s="3">
        <v>1.0</v>
      </c>
      <c r="E365" s="3">
        <v>0.0</v>
      </c>
      <c r="F365" s="3">
        <f t="shared" si="83"/>
        <v>1</v>
      </c>
      <c r="G365" s="3">
        <v>0.0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4" t="s">
        <v>71</v>
      </c>
      <c r="B366" s="4" t="s">
        <v>218</v>
      </c>
      <c r="C366" s="4" t="s">
        <v>361</v>
      </c>
      <c r="D366" s="4">
        <v>1.0</v>
      </c>
      <c r="E366" s="4">
        <v>0.0</v>
      </c>
      <c r="F366" s="3">
        <f t="shared" si="83"/>
        <v>1</v>
      </c>
      <c r="G366" s="4">
        <v>0.0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 t="s">
        <v>10</v>
      </c>
      <c r="B367" s="3" t="s">
        <v>866</v>
      </c>
      <c r="C367" s="3" t="s">
        <v>516</v>
      </c>
      <c r="D367" s="3">
        <v>1.0</v>
      </c>
      <c r="E367" s="3">
        <v>0.0</v>
      </c>
      <c r="F367" s="3">
        <f t="shared" si="83"/>
        <v>1</v>
      </c>
      <c r="G367" s="3">
        <v>0.0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 t="s">
        <v>595</v>
      </c>
      <c r="B368" s="3" t="s">
        <v>944</v>
      </c>
      <c r="C368" s="3" t="s">
        <v>529</v>
      </c>
      <c r="D368" s="3">
        <v>1.0</v>
      </c>
      <c r="E368" s="3">
        <v>0.0</v>
      </c>
      <c r="F368" s="3">
        <f>SUM(D368+E368)</f>
        <v>1</v>
      </c>
      <c r="G368" s="3">
        <v>0.0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 t="s">
        <v>200</v>
      </c>
      <c r="B369" s="3" t="s">
        <v>945</v>
      </c>
      <c r="C369" s="3" t="s">
        <v>386</v>
      </c>
      <c r="D369" s="3">
        <v>1.0</v>
      </c>
      <c r="E369" s="3">
        <v>0.0</v>
      </c>
      <c r="F369" s="3">
        <f t="shared" ref="F369:F379" si="84">SUM(D369:E369)</f>
        <v>1</v>
      </c>
      <c r="G369" s="3">
        <v>0.0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 t="s">
        <v>768</v>
      </c>
      <c r="B370" s="3" t="s">
        <v>946</v>
      </c>
      <c r="C370" s="3" t="s">
        <v>749</v>
      </c>
      <c r="D370" s="3">
        <v>1.0</v>
      </c>
      <c r="E370" s="3">
        <v>0.0</v>
      </c>
      <c r="F370" s="3">
        <f t="shared" si="84"/>
        <v>1</v>
      </c>
      <c r="G370" s="3">
        <v>0.0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 t="s">
        <v>947</v>
      </c>
      <c r="B371" s="3" t="s">
        <v>948</v>
      </c>
      <c r="C371" s="3" t="s">
        <v>535</v>
      </c>
      <c r="D371" s="3">
        <v>1.0</v>
      </c>
      <c r="E371" s="3">
        <v>0.0</v>
      </c>
      <c r="F371" s="3">
        <f t="shared" si="84"/>
        <v>1</v>
      </c>
      <c r="G371" s="3">
        <v>0.0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 t="s">
        <v>71</v>
      </c>
      <c r="B372" s="3" t="s">
        <v>285</v>
      </c>
      <c r="C372" s="3" t="s">
        <v>731</v>
      </c>
      <c r="D372" s="3">
        <v>1.0</v>
      </c>
      <c r="E372" s="3">
        <v>0.0</v>
      </c>
      <c r="F372" s="3">
        <f t="shared" si="84"/>
        <v>1</v>
      </c>
      <c r="G372" s="3">
        <v>0.0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 t="s">
        <v>58</v>
      </c>
      <c r="B373" s="3" t="s">
        <v>949</v>
      </c>
      <c r="C373" s="3" t="s">
        <v>425</v>
      </c>
      <c r="D373" s="3">
        <v>1.0</v>
      </c>
      <c r="E373" s="3">
        <v>0.0</v>
      </c>
      <c r="F373" s="3">
        <f t="shared" si="84"/>
        <v>1</v>
      </c>
      <c r="G373" s="3">
        <v>0.0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4" t="s">
        <v>362</v>
      </c>
      <c r="B374" s="4" t="s">
        <v>950</v>
      </c>
      <c r="C374" s="4" t="s">
        <v>580</v>
      </c>
      <c r="D374" s="4">
        <v>1.0</v>
      </c>
      <c r="E374" s="4">
        <v>0.0</v>
      </c>
      <c r="F374" s="3">
        <f t="shared" si="84"/>
        <v>1</v>
      </c>
      <c r="G374" s="4">
        <v>0.0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 t="s">
        <v>798</v>
      </c>
      <c r="B375" s="3" t="s">
        <v>951</v>
      </c>
      <c r="C375" s="3" t="s">
        <v>371</v>
      </c>
      <c r="D375" s="3">
        <v>1.0</v>
      </c>
      <c r="E375" s="3">
        <v>0.0</v>
      </c>
      <c r="F375" s="3">
        <f t="shared" si="84"/>
        <v>1</v>
      </c>
      <c r="G375" s="3">
        <v>0.0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4" t="s">
        <v>952</v>
      </c>
      <c r="B376" s="4" t="s">
        <v>953</v>
      </c>
      <c r="C376" s="4" t="s">
        <v>954</v>
      </c>
      <c r="D376" s="4">
        <v>1.0</v>
      </c>
      <c r="E376" s="4">
        <v>0.0</v>
      </c>
      <c r="F376" s="3">
        <f t="shared" si="84"/>
        <v>1</v>
      </c>
      <c r="G376" s="4">
        <v>0.0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4" t="s">
        <v>272</v>
      </c>
      <c r="B377" s="4" t="s">
        <v>273</v>
      </c>
      <c r="C377" s="4" t="s">
        <v>571</v>
      </c>
      <c r="D377" s="4">
        <v>1.0</v>
      </c>
      <c r="E377" s="4">
        <v>0.0</v>
      </c>
      <c r="F377" s="3">
        <f t="shared" si="84"/>
        <v>1</v>
      </c>
      <c r="G377" s="4">
        <v>0.0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 t="s">
        <v>632</v>
      </c>
      <c r="B378" s="3" t="s">
        <v>955</v>
      </c>
      <c r="C378" s="3" t="s">
        <v>371</v>
      </c>
      <c r="D378" s="3">
        <v>1.0</v>
      </c>
      <c r="E378" s="3">
        <v>0.0</v>
      </c>
      <c r="F378" s="3">
        <f t="shared" si="84"/>
        <v>1</v>
      </c>
      <c r="G378" s="3">
        <v>0.0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4" t="s">
        <v>956</v>
      </c>
      <c r="B379" s="4" t="s">
        <v>957</v>
      </c>
      <c r="C379" s="4" t="s">
        <v>749</v>
      </c>
      <c r="D379" s="4">
        <v>1.0</v>
      </c>
      <c r="E379" s="4">
        <v>0.0</v>
      </c>
      <c r="F379" s="3">
        <f t="shared" si="84"/>
        <v>1</v>
      </c>
      <c r="G379" s="4">
        <v>0.0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4" t="s">
        <v>439</v>
      </c>
      <c r="B380" s="4" t="s">
        <v>958</v>
      </c>
      <c r="C380" s="4" t="s">
        <v>371</v>
      </c>
      <c r="D380" s="4">
        <v>1.0</v>
      </c>
      <c r="E380" s="4">
        <v>0.0</v>
      </c>
      <c r="F380" s="3">
        <f t="shared" ref="F380:F382" si="85">SUM(D380+E380)</f>
        <v>1</v>
      </c>
      <c r="G380" s="4">
        <v>0.0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4" t="s">
        <v>768</v>
      </c>
      <c r="B381" s="4" t="s">
        <v>959</v>
      </c>
      <c r="C381" s="4" t="s">
        <v>411</v>
      </c>
      <c r="D381" s="4">
        <v>1.0</v>
      </c>
      <c r="E381" s="4">
        <v>0.0</v>
      </c>
      <c r="F381" s="3">
        <f t="shared" si="85"/>
        <v>1</v>
      </c>
      <c r="G381" s="4">
        <v>0.0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 t="s">
        <v>66</v>
      </c>
      <c r="B382" s="3" t="s">
        <v>960</v>
      </c>
      <c r="C382" s="3" t="s">
        <v>368</v>
      </c>
      <c r="D382" s="3">
        <v>1.0</v>
      </c>
      <c r="E382" s="3">
        <v>0.0</v>
      </c>
      <c r="F382" s="3">
        <f t="shared" si="85"/>
        <v>1</v>
      </c>
      <c r="G382" s="3">
        <v>0.0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4" t="s">
        <v>347</v>
      </c>
      <c r="B383" s="4" t="s">
        <v>207</v>
      </c>
      <c r="C383" s="4" t="s">
        <v>371</v>
      </c>
      <c r="D383" s="4">
        <v>1.0</v>
      </c>
      <c r="E383" s="4">
        <v>0.0</v>
      </c>
      <c r="F383" s="3">
        <f t="shared" ref="F383:F392" si="86">SUM(D383:E383)</f>
        <v>1</v>
      </c>
      <c r="G383" s="4">
        <v>0.0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 t="s">
        <v>961</v>
      </c>
      <c r="B384" s="3" t="s">
        <v>962</v>
      </c>
      <c r="C384" s="3" t="s">
        <v>361</v>
      </c>
      <c r="D384" s="3">
        <v>0.0</v>
      </c>
      <c r="E384" s="3">
        <v>1.0</v>
      </c>
      <c r="F384" s="3">
        <f t="shared" si="86"/>
        <v>1</v>
      </c>
      <c r="G384" s="3">
        <f>10+12+2+2+2</f>
        <v>28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 t="s">
        <v>96</v>
      </c>
      <c r="B385" s="3" t="s">
        <v>963</v>
      </c>
      <c r="C385" s="3" t="s">
        <v>726</v>
      </c>
      <c r="D385" s="3">
        <v>0.0</v>
      </c>
      <c r="E385" s="3">
        <v>1.0</v>
      </c>
      <c r="F385" s="3">
        <f t="shared" si="86"/>
        <v>1</v>
      </c>
      <c r="G385" s="3">
        <v>27.0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 t="s">
        <v>964</v>
      </c>
      <c r="B386" s="3" t="s">
        <v>965</v>
      </c>
      <c r="C386" s="3" t="s">
        <v>371</v>
      </c>
      <c r="D386" s="3">
        <v>0.0</v>
      </c>
      <c r="E386" s="3">
        <v>1.0</v>
      </c>
      <c r="F386" s="3">
        <f t="shared" si="86"/>
        <v>1</v>
      </c>
      <c r="G386" s="3">
        <f>10</f>
        <v>10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 t="s">
        <v>237</v>
      </c>
      <c r="B387" s="3" t="s">
        <v>966</v>
      </c>
      <c r="C387" s="3" t="s">
        <v>361</v>
      </c>
      <c r="D387" s="3">
        <v>0.0</v>
      </c>
      <c r="E387" s="3">
        <v>1.0</v>
      </c>
      <c r="F387" s="3">
        <f t="shared" si="86"/>
        <v>1</v>
      </c>
      <c r="G387" s="3">
        <f>5+2+2</f>
        <v>9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 t="s">
        <v>484</v>
      </c>
      <c r="B388" s="3" t="s">
        <v>967</v>
      </c>
      <c r="C388" s="3" t="s">
        <v>968</v>
      </c>
      <c r="D388" s="3">
        <v>0.0</v>
      </c>
      <c r="E388" s="3">
        <v>1.0</v>
      </c>
      <c r="F388" s="3">
        <f t="shared" si="86"/>
        <v>1</v>
      </c>
      <c r="G388" s="3">
        <f>9</f>
        <v>9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4" t="s">
        <v>969</v>
      </c>
      <c r="B389" s="4" t="s">
        <v>970</v>
      </c>
      <c r="C389" s="4" t="s">
        <v>571</v>
      </c>
      <c r="D389" s="4">
        <v>0.0</v>
      </c>
      <c r="E389" s="4">
        <v>1.0</v>
      </c>
      <c r="F389" s="3">
        <f t="shared" si="86"/>
        <v>1</v>
      </c>
      <c r="G389" s="4">
        <f>7</f>
        <v>7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4" t="s">
        <v>971</v>
      </c>
      <c r="B390" s="4" t="s">
        <v>972</v>
      </c>
      <c r="C390" s="4" t="s">
        <v>622</v>
      </c>
      <c r="D390" s="4">
        <v>0.0</v>
      </c>
      <c r="E390" s="4">
        <v>1.0</v>
      </c>
      <c r="F390" s="4">
        <f t="shared" si="86"/>
        <v>1</v>
      </c>
      <c r="G390" s="3">
        <f>2+4</f>
        <v>6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 t="s">
        <v>973</v>
      </c>
      <c r="B391" s="3" t="s">
        <v>974</v>
      </c>
      <c r="C391" s="4" t="s">
        <v>975</v>
      </c>
      <c r="D391" s="3">
        <v>0.0</v>
      </c>
      <c r="E391" s="4">
        <v>1.0</v>
      </c>
      <c r="F391" s="3">
        <f t="shared" si="86"/>
        <v>1</v>
      </c>
      <c r="G391" s="3">
        <f>2+4</f>
        <v>6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 t="s">
        <v>114</v>
      </c>
      <c r="B392" s="3" t="s">
        <v>976</v>
      </c>
      <c r="C392" s="4" t="s">
        <v>977</v>
      </c>
      <c r="D392" s="3">
        <v>0.0</v>
      </c>
      <c r="E392" s="4">
        <v>1.0</v>
      </c>
      <c r="F392" s="3">
        <f t="shared" si="86"/>
        <v>1</v>
      </c>
      <c r="G392" s="3">
        <f>2+2+2</f>
        <v>6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4" t="s">
        <v>418</v>
      </c>
      <c r="B393" s="4" t="s">
        <v>978</v>
      </c>
      <c r="C393" s="4" t="s">
        <v>503</v>
      </c>
      <c r="D393" s="4">
        <v>0.0</v>
      </c>
      <c r="E393" s="4">
        <v>1.0</v>
      </c>
      <c r="F393" s="4">
        <v>1.0</v>
      </c>
      <c r="G393" s="4">
        <f>6</f>
        <v>6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 t="s">
        <v>281</v>
      </c>
      <c r="B394" s="3" t="s">
        <v>979</v>
      </c>
      <c r="C394" s="3" t="s">
        <v>557</v>
      </c>
      <c r="D394" s="3">
        <v>0.0</v>
      </c>
      <c r="E394" s="3">
        <v>1.0</v>
      </c>
      <c r="F394" s="3">
        <f t="shared" ref="F394:F396" si="87">SUM(D394:E394)</f>
        <v>1</v>
      </c>
      <c r="G394" s="3">
        <f t="shared" ref="G394:G395" si="88">5</f>
        <v>5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 t="s">
        <v>980</v>
      </c>
      <c r="B395" s="3" t="s">
        <v>981</v>
      </c>
      <c r="C395" s="3" t="s">
        <v>982</v>
      </c>
      <c r="D395" s="3">
        <v>0.0</v>
      </c>
      <c r="E395" s="3">
        <v>1.0</v>
      </c>
      <c r="F395" s="3">
        <f t="shared" si="87"/>
        <v>1</v>
      </c>
      <c r="G395" s="3">
        <f t="shared" si="88"/>
        <v>5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4" t="s">
        <v>45</v>
      </c>
      <c r="B396" s="4" t="s">
        <v>320</v>
      </c>
      <c r="C396" s="4" t="s">
        <v>361</v>
      </c>
      <c r="D396" s="4">
        <v>0.0</v>
      </c>
      <c r="E396" s="4">
        <v>1.0</v>
      </c>
      <c r="F396" s="4">
        <f t="shared" si="87"/>
        <v>1</v>
      </c>
      <c r="G396" s="3">
        <f t="shared" ref="G396:G397" si="89">5</f>
        <v>5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4" t="s">
        <v>104</v>
      </c>
      <c r="B397" s="4" t="s">
        <v>983</v>
      </c>
      <c r="C397" s="4" t="s">
        <v>371</v>
      </c>
      <c r="D397" s="4">
        <v>0.0</v>
      </c>
      <c r="E397" s="4">
        <v>1.0</v>
      </c>
      <c r="F397" s="4">
        <v>1.0</v>
      </c>
      <c r="G397" s="3">
        <f t="shared" si="89"/>
        <v>5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 t="s">
        <v>100</v>
      </c>
      <c r="B398" s="3" t="s">
        <v>984</v>
      </c>
      <c r="C398" s="3" t="s">
        <v>386</v>
      </c>
      <c r="D398" s="3">
        <v>0.0</v>
      </c>
      <c r="E398" s="3">
        <v>1.0</v>
      </c>
      <c r="F398" s="3">
        <f t="shared" ref="F398:F400" si="90">SUM(D398:E398)</f>
        <v>1</v>
      </c>
      <c r="G398" s="3">
        <f>2+2</f>
        <v>4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 t="s">
        <v>114</v>
      </c>
      <c r="B399" s="3" t="s">
        <v>985</v>
      </c>
      <c r="C399" s="4" t="s">
        <v>986</v>
      </c>
      <c r="D399" s="3">
        <v>0.0</v>
      </c>
      <c r="E399" s="4">
        <v>1.0</v>
      </c>
      <c r="F399" s="3">
        <f t="shared" si="90"/>
        <v>1</v>
      </c>
      <c r="G399" s="3">
        <f>2+2</f>
        <v>4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 t="s">
        <v>293</v>
      </c>
      <c r="B400" s="3" t="s">
        <v>987</v>
      </c>
      <c r="C400" s="3" t="s">
        <v>988</v>
      </c>
      <c r="D400" s="3">
        <v>0.0</v>
      </c>
      <c r="E400" s="3">
        <v>1.0</v>
      </c>
      <c r="F400" s="3">
        <f t="shared" si="90"/>
        <v>1</v>
      </c>
      <c r="G400" s="3">
        <f>2+2</f>
        <v>4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 t="s">
        <v>347</v>
      </c>
      <c r="B401" s="3" t="s">
        <v>989</v>
      </c>
      <c r="C401" s="3" t="s">
        <v>734</v>
      </c>
      <c r="D401" s="3">
        <v>0.0</v>
      </c>
      <c r="E401" s="3">
        <v>1.0</v>
      </c>
      <c r="F401" s="3">
        <f>SUM(D401+E401)</f>
        <v>1</v>
      </c>
      <c r="G401" s="3">
        <f>2+2</f>
        <v>4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 t="s">
        <v>990</v>
      </c>
      <c r="B402" s="3" t="s">
        <v>991</v>
      </c>
      <c r="C402" s="3" t="s">
        <v>992</v>
      </c>
      <c r="D402" s="3">
        <v>0.0</v>
      </c>
      <c r="E402" s="3">
        <v>1.0</v>
      </c>
      <c r="F402" s="3">
        <f t="shared" ref="F402:F406" si="91">SUM(D402:E402)</f>
        <v>1</v>
      </c>
      <c r="G402" s="3">
        <f t="shared" ref="G402:G403" si="92">4</f>
        <v>4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 t="s">
        <v>76</v>
      </c>
      <c r="B403" s="3" t="s">
        <v>77</v>
      </c>
      <c r="C403" s="3" t="s">
        <v>361</v>
      </c>
      <c r="D403" s="3">
        <v>0.0</v>
      </c>
      <c r="E403" s="3">
        <v>1.0</v>
      </c>
      <c r="F403" s="3">
        <f t="shared" si="91"/>
        <v>1</v>
      </c>
      <c r="G403" s="3">
        <f t="shared" si="92"/>
        <v>4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 t="s">
        <v>295</v>
      </c>
      <c r="B404" s="3" t="s">
        <v>993</v>
      </c>
      <c r="C404" s="4" t="s">
        <v>994</v>
      </c>
      <c r="D404" s="3">
        <v>0.0</v>
      </c>
      <c r="E404" s="3">
        <v>1.0</v>
      </c>
      <c r="F404" s="3">
        <f t="shared" si="91"/>
        <v>1</v>
      </c>
      <c r="G404" s="3">
        <f>2+2</f>
        <v>4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 t="s">
        <v>360</v>
      </c>
      <c r="B405" s="3" t="s">
        <v>995</v>
      </c>
      <c r="C405" s="4" t="s">
        <v>996</v>
      </c>
      <c r="D405" s="3">
        <v>0.0</v>
      </c>
      <c r="E405" s="4">
        <v>1.0</v>
      </c>
      <c r="F405" s="3">
        <f t="shared" si="91"/>
        <v>1</v>
      </c>
      <c r="G405" s="3">
        <f t="shared" ref="G405:G407" si="93">2+2</f>
        <v>4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 t="s">
        <v>257</v>
      </c>
      <c r="B406" s="3" t="s">
        <v>997</v>
      </c>
      <c r="C406" s="3" t="s">
        <v>361</v>
      </c>
      <c r="D406" s="3">
        <v>0.0</v>
      </c>
      <c r="E406" s="3">
        <v>1.0</v>
      </c>
      <c r="F406" s="3">
        <f t="shared" si="91"/>
        <v>1</v>
      </c>
      <c r="G406" s="3">
        <f t="shared" si="93"/>
        <v>4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 t="s">
        <v>129</v>
      </c>
      <c r="B407" s="3" t="s">
        <v>55</v>
      </c>
      <c r="C407" s="3" t="s">
        <v>998</v>
      </c>
      <c r="D407" s="3">
        <v>0.0</v>
      </c>
      <c r="E407" s="3">
        <v>1.0</v>
      </c>
      <c r="F407" s="3">
        <v>1.0</v>
      </c>
      <c r="G407" s="3">
        <f t="shared" si="93"/>
        <v>4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 t="s">
        <v>108</v>
      </c>
      <c r="B408" s="3" t="s">
        <v>55</v>
      </c>
      <c r="C408" s="3" t="s">
        <v>386</v>
      </c>
      <c r="D408" s="3">
        <v>0.0</v>
      </c>
      <c r="E408" s="4">
        <v>1.0</v>
      </c>
      <c r="F408" s="3">
        <f t="shared" ref="F408:F410" si="94">SUM(D408:E408)</f>
        <v>1</v>
      </c>
      <c r="G408" s="3">
        <f>2+2</f>
        <v>4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 t="s">
        <v>83</v>
      </c>
      <c r="B409" s="3" t="s">
        <v>999</v>
      </c>
      <c r="C409" s="3" t="s">
        <v>386</v>
      </c>
      <c r="D409" s="3">
        <v>0.0</v>
      </c>
      <c r="E409" s="3">
        <v>1.0</v>
      </c>
      <c r="F409" s="3">
        <f t="shared" si="94"/>
        <v>1</v>
      </c>
      <c r="G409" s="3">
        <f>2+2</f>
        <v>4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4" t="s">
        <v>66</v>
      </c>
      <c r="B410" s="4" t="s">
        <v>1000</v>
      </c>
      <c r="C410" s="4" t="s">
        <v>386</v>
      </c>
      <c r="D410" s="4">
        <v>0.0</v>
      </c>
      <c r="E410" s="4">
        <v>1.0</v>
      </c>
      <c r="F410" s="3">
        <f t="shared" si="94"/>
        <v>1</v>
      </c>
      <c r="G410" s="4">
        <f t="shared" ref="G410:G411" si="95">2+2</f>
        <v>4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 t="s">
        <v>257</v>
      </c>
      <c r="B411" s="3" t="s">
        <v>175</v>
      </c>
      <c r="C411" s="3" t="s">
        <v>361</v>
      </c>
      <c r="D411" s="3">
        <v>0.0</v>
      </c>
      <c r="E411" s="3">
        <v>1.0</v>
      </c>
      <c r="F411" s="3">
        <f>SUM(D411+E411)</f>
        <v>1</v>
      </c>
      <c r="G411" s="3">
        <f t="shared" si="95"/>
        <v>4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4" t="s">
        <v>1001</v>
      </c>
      <c r="B412" s="4" t="s">
        <v>1002</v>
      </c>
      <c r="C412" s="4" t="s">
        <v>1003</v>
      </c>
      <c r="D412" s="4">
        <v>0.0</v>
      </c>
      <c r="E412" s="4">
        <v>1.0</v>
      </c>
      <c r="F412" s="4">
        <v>1.0</v>
      </c>
      <c r="G412" s="4">
        <f>4</f>
        <v>4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 t="s">
        <v>484</v>
      </c>
      <c r="B413" s="3" t="s">
        <v>1004</v>
      </c>
      <c r="C413" s="3" t="s">
        <v>512</v>
      </c>
      <c r="D413" s="3">
        <v>0.0</v>
      </c>
      <c r="E413" s="3">
        <v>1.0</v>
      </c>
      <c r="F413" s="3">
        <f>SUM(D413:E413)</f>
        <v>1</v>
      </c>
      <c r="G413" s="3">
        <v>4.0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4" t="s">
        <v>312</v>
      </c>
      <c r="B414" s="4" t="s">
        <v>1005</v>
      </c>
      <c r="C414" s="4" t="s">
        <v>516</v>
      </c>
      <c r="D414" s="4">
        <v>0.0</v>
      </c>
      <c r="E414" s="4">
        <v>1.0</v>
      </c>
      <c r="F414" s="4">
        <v>1.0</v>
      </c>
      <c r="G414" s="4">
        <v>2.0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4" t="s">
        <v>1006</v>
      </c>
      <c r="B415" s="4" t="s">
        <v>1007</v>
      </c>
      <c r="C415" s="4" t="s">
        <v>386</v>
      </c>
      <c r="D415" s="4">
        <v>0.0</v>
      </c>
      <c r="E415" s="4">
        <v>1.0</v>
      </c>
      <c r="F415" s="3">
        <f>SUM(D415:E415)</f>
        <v>1</v>
      </c>
      <c r="G415" s="3">
        <f>2</f>
        <v>2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 t="s">
        <v>1008</v>
      </c>
      <c r="B416" s="3" t="s">
        <v>1009</v>
      </c>
      <c r="C416" s="3" t="s">
        <v>529</v>
      </c>
      <c r="D416" s="3">
        <v>0.0</v>
      </c>
      <c r="E416" s="3">
        <v>1.0</v>
      </c>
      <c r="F416" s="3">
        <f>SUM(D416+E416)</f>
        <v>1</v>
      </c>
      <c r="G416" s="3">
        <f t="shared" ref="G416:G417" si="96">2</f>
        <v>2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 t="s">
        <v>293</v>
      </c>
      <c r="B417" s="3" t="s">
        <v>1010</v>
      </c>
      <c r="C417" s="3" t="s">
        <v>361</v>
      </c>
      <c r="D417" s="3">
        <v>0.0</v>
      </c>
      <c r="E417" s="3">
        <v>1.0</v>
      </c>
      <c r="F417" s="3">
        <f t="shared" ref="F417:F419" si="97">SUM(D417:E417)</f>
        <v>1</v>
      </c>
      <c r="G417" s="3">
        <f t="shared" si="96"/>
        <v>2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 t="s">
        <v>387</v>
      </c>
      <c r="B418" s="3" t="s">
        <v>1011</v>
      </c>
      <c r="C418" s="3" t="s">
        <v>371</v>
      </c>
      <c r="D418" s="3">
        <v>0.0</v>
      </c>
      <c r="E418" s="3">
        <v>1.0</v>
      </c>
      <c r="F418" s="3">
        <f t="shared" si="97"/>
        <v>1</v>
      </c>
      <c r="G418" s="3">
        <v>2.0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 t="s">
        <v>281</v>
      </c>
      <c r="B419" s="3" t="s">
        <v>1012</v>
      </c>
      <c r="C419" s="3" t="s">
        <v>749</v>
      </c>
      <c r="D419" s="3">
        <v>0.0</v>
      </c>
      <c r="E419" s="3">
        <v>1.0</v>
      </c>
      <c r="F419" s="3">
        <f t="shared" si="97"/>
        <v>1</v>
      </c>
      <c r="G419" s="3">
        <f>2</f>
        <v>2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 t="s">
        <v>114</v>
      </c>
      <c r="B420" s="3" t="s">
        <v>893</v>
      </c>
      <c r="C420" s="3" t="s">
        <v>805</v>
      </c>
      <c r="D420" s="3">
        <v>0.0</v>
      </c>
      <c r="E420" s="3">
        <v>1.0</v>
      </c>
      <c r="F420" s="3">
        <v>1.0</v>
      </c>
      <c r="G420" s="3">
        <v>2.0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4" t="s">
        <v>546</v>
      </c>
      <c r="B421" s="4" t="s">
        <v>1013</v>
      </c>
      <c r="C421" s="4" t="s">
        <v>1014</v>
      </c>
      <c r="D421" s="4">
        <v>0.0</v>
      </c>
      <c r="E421" s="4">
        <v>1.0</v>
      </c>
      <c r="F421" s="3">
        <f>SUM(D421+E421)</f>
        <v>1</v>
      </c>
      <c r="G421" s="4">
        <f t="shared" ref="G421:G422" si="98">2</f>
        <v>2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 t="s">
        <v>62</v>
      </c>
      <c r="B422" s="3" t="s">
        <v>1015</v>
      </c>
      <c r="C422" s="3" t="s">
        <v>368</v>
      </c>
      <c r="D422" s="3">
        <v>0.0</v>
      </c>
      <c r="E422" s="3">
        <v>1.0</v>
      </c>
      <c r="F422" s="3">
        <f t="shared" ref="F422:F428" si="99">SUM(D422:E422)</f>
        <v>1</v>
      </c>
      <c r="G422" s="3">
        <f t="shared" si="98"/>
        <v>2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 t="s">
        <v>158</v>
      </c>
      <c r="B423" s="3" t="s">
        <v>1016</v>
      </c>
      <c r="C423" s="3" t="s">
        <v>368</v>
      </c>
      <c r="D423" s="3">
        <v>0.0</v>
      </c>
      <c r="E423" s="3">
        <v>1.0</v>
      </c>
      <c r="F423" s="3">
        <f t="shared" si="99"/>
        <v>1</v>
      </c>
      <c r="G423" s="3">
        <f>2</f>
        <v>2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4" t="s">
        <v>1017</v>
      </c>
      <c r="B424" s="4" t="s">
        <v>1018</v>
      </c>
      <c r="C424" s="4" t="s">
        <v>487</v>
      </c>
      <c r="D424" s="4">
        <v>0.0</v>
      </c>
      <c r="E424" s="4">
        <v>1.0</v>
      </c>
      <c r="F424" s="3">
        <f t="shared" si="99"/>
        <v>1</v>
      </c>
      <c r="G424" s="3">
        <f t="shared" ref="G424:G425" si="100">2</f>
        <v>2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4" t="s">
        <v>83</v>
      </c>
      <c r="B425" s="4" t="s">
        <v>1019</v>
      </c>
      <c r="C425" s="4" t="s">
        <v>622</v>
      </c>
      <c r="D425" s="4">
        <v>0.0</v>
      </c>
      <c r="E425" s="4">
        <v>1.0</v>
      </c>
      <c r="F425" s="3">
        <f t="shared" si="99"/>
        <v>1</v>
      </c>
      <c r="G425" s="4">
        <f t="shared" si="100"/>
        <v>2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 t="s">
        <v>166</v>
      </c>
      <c r="B426" s="3" t="s">
        <v>1020</v>
      </c>
      <c r="C426" s="3" t="s">
        <v>368</v>
      </c>
      <c r="D426" s="3">
        <v>0.0</v>
      </c>
      <c r="E426" s="3">
        <v>1.0</v>
      </c>
      <c r="F426" s="3">
        <f t="shared" si="99"/>
        <v>1</v>
      </c>
      <c r="G426" s="3">
        <f t="shared" ref="G426:G427" si="101">2</f>
        <v>2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 t="s">
        <v>1021</v>
      </c>
      <c r="B427" s="3" t="s">
        <v>1022</v>
      </c>
      <c r="C427" s="3" t="s">
        <v>425</v>
      </c>
      <c r="D427" s="3">
        <v>0.0</v>
      </c>
      <c r="E427" s="3">
        <v>1.0</v>
      </c>
      <c r="F427" s="3">
        <f t="shared" si="99"/>
        <v>1</v>
      </c>
      <c r="G427" s="3">
        <f t="shared" si="101"/>
        <v>2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 t="s">
        <v>657</v>
      </c>
      <c r="B428" s="3" t="s">
        <v>1023</v>
      </c>
      <c r="C428" s="4" t="s">
        <v>1024</v>
      </c>
      <c r="D428" s="3">
        <v>0.0</v>
      </c>
      <c r="E428" s="3">
        <v>1.0</v>
      </c>
      <c r="F428" s="3">
        <f t="shared" si="99"/>
        <v>1</v>
      </c>
      <c r="G428" s="3">
        <f t="shared" ref="G428:G429" si="102">2</f>
        <v>2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4" t="s">
        <v>106</v>
      </c>
      <c r="B429" s="4" t="s">
        <v>1025</v>
      </c>
      <c r="C429" s="4" t="s">
        <v>914</v>
      </c>
      <c r="D429" s="4">
        <v>0.0</v>
      </c>
      <c r="E429" s="4">
        <v>1.0</v>
      </c>
      <c r="F429" s="3">
        <f t="shared" ref="F429:F430" si="103">SUM(D429+E429)</f>
        <v>1</v>
      </c>
      <c r="G429" s="3">
        <f t="shared" si="102"/>
        <v>2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 t="s">
        <v>1026</v>
      </c>
      <c r="B430" s="3" t="s">
        <v>1027</v>
      </c>
      <c r="C430" s="4" t="s">
        <v>536</v>
      </c>
      <c r="D430" s="3">
        <v>0.0</v>
      </c>
      <c r="E430" s="4">
        <v>1.0</v>
      </c>
      <c r="F430" s="3">
        <f t="shared" si="103"/>
        <v>1</v>
      </c>
      <c r="G430" s="3">
        <f t="shared" ref="G430:G431" si="104">2</f>
        <v>2</v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 t="s">
        <v>303</v>
      </c>
      <c r="B431" s="3" t="s">
        <v>304</v>
      </c>
      <c r="C431" s="3" t="s">
        <v>459</v>
      </c>
      <c r="D431" s="3">
        <v>0.0</v>
      </c>
      <c r="E431" s="3">
        <v>1.0</v>
      </c>
      <c r="F431" s="3">
        <f t="shared" ref="F431:F446" si="105">SUM(D431:E431)</f>
        <v>1</v>
      </c>
      <c r="G431" s="3">
        <f t="shared" si="104"/>
        <v>2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 t="s">
        <v>66</v>
      </c>
      <c r="B432" s="3" t="s">
        <v>1028</v>
      </c>
      <c r="C432" s="4" t="s">
        <v>1029</v>
      </c>
      <c r="D432" s="3">
        <v>0.0</v>
      </c>
      <c r="E432" s="4">
        <v>1.0</v>
      </c>
      <c r="F432" s="3">
        <f t="shared" si="105"/>
        <v>1</v>
      </c>
      <c r="G432" s="3">
        <v>2.0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 t="s">
        <v>170</v>
      </c>
      <c r="B433" s="3" t="s">
        <v>1030</v>
      </c>
      <c r="C433" s="3" t="s">
        <v>749</v>
      </c>
      <c r="D433" s="3">
        <v>0.0</v>
      </c>
      <c r="E433" s="3">
        <v>1.0</v>
      </c>
      <c r="F433" s="3">
        <f t="shared" si="105"/>
        <v>1</v>
      </c>
      <c r="G433" s="3">
        <f>2</f>
        <v>2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 t="s">
        <v>281</v>
      </c>
      <c r="B434" s="3" t="s">
        <v>1031</v>
      </c>
      <c r="C434" s="4" t="s">
        <v>1032</v>
      </c>
      <c r="D434" s="3">
        <v>0.0</v>
      </c>
      <c r="E434" s="4">
        <v>1.0</v>
      </c>
      <c r="F434" s="3">
        <f t="shared" si="105"/>
        <v>1</v>
      </c>
      <c r="G434" s="3">
        <v>2.0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4" t="s">
        <v>1033</v>
      </c>
      <c r="B435" s="4" t="s">
        <v>1034</v>
      </c>
      <c r="C435" s="4" t="s">
        <v>386</v>
      </c>
      <c r="D435" s="4">
        <v>0.0</v>
      </c>
      <c r="E435" s="4">
        <v>1.0</v>
      </c>
      <c r="F435" s="4">
        <f t="shared" si="105"/>
        <v>1</v>
      </c>
      <c r="G435" s="3">
        <f t="shared" ref="G435:G436" si="106">2</f>
        <v>2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4" t="s">
        <v>31</v>
      </c>
      <c r="B436" s="4" t="s">
        <v>1035</v>
      </c>
      <c r="C436" s="4" t="s">
        <v>512</v>
      </c>
      <c r="D436" s="4">
        <v>0.0</v>
      </c>
      <c r="E436" s="4">
        <v>1.0</v>
      </c>
      <c r="F436" s="3">
        <f t="shared" si="105"/>
        <v>1</v>
      </c>
      <c r="G436" s="3">
        <f t="shared" si="106"/>
        <v>2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 t="s">
        <v>1036</v>
      </c>
      <c r="B437" s="3" t="s">
        <v>1037</v>
      </c>
      <c r="C437" s="3" t="s">
        <v>516</v>
      </c>
      <c r="D437" s="3">
        <v>0.0</v>
      </c>
      <c r="E437" s="3">
        <v>1.0</v>
      </c>
      <c r="F437" s="3">
        <f t="shared" si="105"/>
        <v>1</v>
      </c>
      <c r="G437" s="3">
        <f>2</f>
        <v>2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4" t="s">
        <v>590</v>
      </c>
      <c r="B438" s="4" t="s">
        <v>1038</v>
      </c>
      <c r="C438" s="4" t="s">
        <v>415</v>
      </c>
      <c r="D438" s="4">
        <v>0.0</v>
      </c>
      <c r="E438" s="4">
        <v>1.0</v>
      </c>
      <c r="F438" s="3">
        <f t="shared" si="105"/>
        <v>1</v>
      </c>
      <c r="G438" s="4">
        <f t="shared" ref="G438:G442" si="107">2</f>
        <v>2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4" t="s">
        <v>301</v>
      </c>
      <c r="B439" s="4" t="s">
        <v>1039</v>
      </c>
      <c r="C439" s="4" t="s">
        <v>535</v>
      </c>
      <c r="D439" s="4">
        <v>0.0</v>
      </c>
      <c r="E439" s="4">
        <v>1.0</v>
      </c>
      <c r="F439" s="3">
        <f t="shared" si="105"/>
        <v>1</v>
      </c>
      <c r="G439" s="4">
        <f t="shared" si="107"/>
        <v>2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4" t="s">
        <v>1040</v>
      </c>
      <c r="B440" s="4" t="s">
        <v>1041</v>
      </c>
      <c r="C440" s="4" t="s">
        <v>726</v>
      </c>
      <c r="D440" s="4">
        <v>0.0</v>
      </c>
      <c r="E440" s="4">
        <v>1.0</v>
      </c>
      <c r="F440" s="3">
        <f t="shared" si="105"/>
        <v>1</v>
      </c>
      <c r="G440" s="4">
        <f t="shared" si="107"/>
        <v>2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4" t="s">
        <v>208</v>
      </c>
      <c r="B441" s="4" t="s">
        <v>1042</v>
      </c>
      <c r="C441" s="4" t="s">
        <v>731</v>
      </c>
      <c r="D441" s="4">
        <v>0.0</v>
      </c>
      <c r="E441" s="4">
        <v>1.0</v>
      </c>
      <c r="F441" s="3">
        <f t="shared" si="105"/>
        <v>1</v>
      </c>
      <c r="G441" s="4">
        <f t="shared" si="107"/>
        <v>2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4" t="s">
        <v>147</v>
      </c>
      <c r="B442" s="4" t="s">
        <v>1043</v>
      </c>
      <c r="C442" s="4" t="s">
        <v>535</v>
      </c>
      <c r="D442" s="4">
        <v>0.0</v>
      </c>
      <c r="E442" s="4">
        <v>1.0</v>
      </c>
      <c r="F442" s="3">
        <f t="shared" si="105"/>
        <v>1</v>
      </c>
      <c r="G442" s="4">
        <f t="shared" si="107"/>
        <v>2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 t="s">
        <v>268</v>
      </c>
      <c r="B443" s="3" t="s">
        <v>269</v>
      </c>
      <c r="C443" s="3" t="s">
        <v>459</v>
      </c>
      <c r="D443" s="3">
        <v>0.0</v>
      </c>
      <c r="E443" s="3">
        <v>1.0</v>
      </c>
      <c r="F443" s="3">
        <f t="shared" si="105"/>
        <v>1</v>
      </c>
      <c r="G443" s="3">
        <f>2</f>
        <v>2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4" t="s">
        <v>768</v>
      </c>
      <c r="B444" s="4" t="s">
        <v>1044</v>
      </c>
      <c r="C444" s="4" t="s">
        <v>622</v>
      </c>
      <c r="D444" s="4">
        <v>0.0</v>
      </c>
      <c r="E444" s="4">
        <v>1.0</v>
      </c>
      <c r="F444" s="3">
        <f t="shared" si="105"/>
        <v>1</v>
      </c>
      <c r="G444" s="3">
        <f>2</f>
        <v>2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 t="s">
        <v>281</v>
      </c>
      <c r="B445" s="3" t="s">
        <v>1045</v>
      </c>
      <c r="C445" s="3" t="s">
        <v>968</v>
      </c>
      <c r="D445" s="3">
        <v>0.0</v>
      </c>
      <c r="E445" s="3">
        <v>1.0</v>
      </c>
      <c r="F445" s="3">
        <f t="shared" si="105"/>
        <v>1</v>
      </c>
      <c r="G445" s="3">
        <f t="shared" ref="G445:G446" si="108">2</f>
        <v>2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 t="s">
        <v>1046</v>
      </c>
      <c r="B446" s="3" t="s">
        <v>1047</v>
      </c>
      <c r="C446" s="3" t="s">
        <v>805</v>
      </c>
      <c r="D446" s="3">
        <v>0.0</v>
      </c>
      <c r="E446" s="4">
        <v>1.0</v>
      </c>
      <c r="F446" s="3">
        <f t="shared" si="105"/>
        <v>1</v>
      </c>
      <c r="G446" s="3">
        <f t="shared" si="108"/>
        <v>2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4" t="s">
        <v>255</v>
      </c>
      <c r="B447" s="4" t="s">
        <v>552</v>
      </c>
      <c r="C447" s="4" t="s">
        <v>553</v>
      </c>
      <c r="D447" s="4">
        <v>0.0</v>
      </c>
      <c r="E447" s="4">
        <v>1.0</v>
      </c>
      <c r="F447" s="3">
        <f>SUM(D447+E447)</f>
        <v>1</v>
      </c>
      <c r="G447" s="3">
        <f>2</f>
        <v>2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 t="s">
        <v>1048</v>
      </c>
      <c r="B448" s="3" t="s">
        <v>1049</v>
      </c>
      <c r="C448" s="4" t="s">
        <v>1050</v>
      </c>
      <c r="D448" s="3">
        <v>0.0</v>
      </c>
      <c r="E448" s="4">
        <v>1.0</v>
      </c>
      <c r="F448" s="3">
        <f t="shared" ref="F448:F453" si="109">SUM(D448:E448)</f>
        <v>1</v>
      </c>
      <c r="G448" s="3">
        <f t="shared" ref="G448:G449" si="110">2</f>
        <v>2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 t="s">
        <v>1051</v>
      </c>
      <c r="B449" s="3" t="s">
        <v>213</v>
      </c>
      <c r="C449" s="3" t="s">
        <v>386</v>
      </c>
      <c r="D449" s="3">
        <v>0.0</v>
      </c>
      <c r="E449" s="3">
        <v>1.0</v>
      </c>
      <c r="F449" s="3">
        <f t="shared" si="109"/>
        <v>1</v>
      </c>
      <c r="G449" s="3">
        <f t="shared" si="110"/>
        <v>2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4" t="s">
        <v>878</v>
      </c>
      <c r="B450" s="4" t="s">
        <v>213</v>
      </c>
      <c r="C450" s="4" t="s">
        <v>415</v>
      </c>
      <c r="D450" s="4">
        <v>0.0</v>
      </c>
      <c r="E450" s="4">
        <v>1.0</v>
      </c>
      <c r="F450" s="3">
        <f t="shared" si="109"/>
        <v>1</v>
      </c>
      <c r="G450" s="3">
        <f t="shared" ref="G450:G451" si="111">2</f>
        <v>2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 t="s">
        <v>51</v>
      </c>
      <c r="B451" s="3" t="s">
        <v>1052</v>
      </c>
      <c r="C451" s="4" t="s">
        <v>540</v>
      </c>
      <c r="D451" s="3">
        <v>0.0</v>
      </c>
      <c r="E451" s="3">
        <v>1.0</v>
      </c>
      <c r="F451" s="3">
        <f t="shared" si="109"/>
        <v>1</v>
      </c>
      <c r="G451" s="3">
        <f t="shared" si="111"/>
        <v>2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 t="s">
        <v>55</v>
      </c>
      <c r="B452" s="3" t="s">
        <v>1053</v>
      </c>
      <c r="C452" s="3" t="s">
        <v>805</v>
      </c>
      <c r="D452" s="3">
        <v>0.0</v>
      </c>
      <c r="E452" s="3">
        <v>1.0</v>
      </c>
      <c r="F452" s="3">
        <f t="shared" si="109"/>
        <v>1</v>
      </c>
      <c r="G452" s="3">
        <f t="shared" ref="G452:G453" si="112">2</f>
        <v>2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 t="s">
        <v>907</v>
      </c>
      <c r="B453" s="3" t="s">
        <v>1054</v>
      </c>
      <c r="C453" s="3" t="s">
        <v>1055</v>
      </c>
      <c r="D453" s="3">
        <v>0.0</v>
      </c>
      <c r="E453" s="3">
        <v>1.0</v>
      </c>
      <c r="F453" s="3">
        <f t="shared" si="109"/>
        <v>1</v>
      </c>
      <c r="G453" s="3">
        <f t="shared" si="112"/>
        <v>2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4" t="s">
        <v>20</v>
      </c>
      <c r="B454" s="4" t="s">
        <v>1056</v>
      </c>
      <c r="C454" s="4" t="s">
        <v>371</v>
      </c>
      <c r="D454" s="4">
        <v>0.0</v>
      </c>
      <c r="E454" s="4">
        <v>1.0</v>
      </c>
      <c r="F454" s="4">
        <v>1.0</v>
      </c>
      <c r="G454" s="3">
        <f>2</f>
        <v>2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 t="s">
        <v>1057</v>
      </c>
      <c r="B455" s="3" t="s">
        <v>1058</v>
      </c>
      <c r="C455" s="3" t="s">
        <v>1059</v>
      </c>
      <c r="D455" s="3">
        <v>0.0</v>
      </c>
      <c r="E455" s="3">
        <v>1.0</v>
      </c>
      <c r="F455" s="3">
        <f t="shared" ref="F455:F457" si="113">SUM(D455:E455)</f>
        <v>1</v>
      </c>
      <c r="G455" s="3">
        <f t="shared" ref="G455:G456" si="114">2</f>
        <v>2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 t="s">
        <v>420</v>
      </c>
      <c r="B456" s="3" t="s">
        <v>1060</v>
      </c>
      <c r="C456" s="3" t="s">
        <v>425</v>
      </c>
      <c r="D456" s="3">
        <v>0.0</v>
      </c>
      <c r="E456" s="3">
        <v>1.0</v>
      </c>
      <c r="F456" s="3">
        <f t="shared" si="113"/>
        <v>1</v>
      </c>
      <c r="G456" s="3">
        <f t="shared" si="114"/>
        <v>2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4" t="s">
        <v>482</v>
      </c>
      <c r="B457" s="4" t="s">
        <v>1061</v>
      </c>
      <c r="C457" s="4" t="s">
        <v>415</v>
      </c>
      <c r="D457" s="4">
        <v>0.0</v>
      </c>
      <c r="E457" s="4">
        <v>1.0</v>
      </c>
      <c r="F457" s="3">
        <f t="shared" si="113"/>
        <v>1</v>
      </c>
      <c r="G457" s="3">
        <f t="shared" ref="G457:G458" si="115">2</f>
        <v>2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4" t="s">
        <v>308</v>
      </c>
      <c r="B458" s="4" t="s">
        <v>1062</v>
      </c>
      <c r="C458" s="4" t="s">
        <v>371</v>
      </c>
      <c r="D458" s="4">
        <v>0.0</v>
      </c>
      <c r="E458" s="4">
        <v>1.0</v>
      </c>
      <c r="F458" s="4">
        <v>1.0</v>
      </c>
      <c r="G458" s="3">
        <f t="shared" si="115"/>
        <v>2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4" t="s">
        <v>45</v>
      </c>
      <c r="B459" s="4" t="s">
        <v>1063</v>
      </c>
      <c r="C459" s="4" t="s">
        <v>512</v>
      </c>
      <c r="D459" s="4">
        <v>0.0</v>
      </c>
      <c r="E459" s="4">
        <v>1.0</v>
      </c>
      <c r="F459" s="3">
        <f t="shared" ref="F459:F467" si="116">SUM(D459:E459)</f>
        <v>1</v>
      </c>
      <c r="G459" s="4">
        <v>0.0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 t="s">
        <v>155</v>
      </c>
      <c r="B460" s="3" t="s">
        <v>1064</v>
      </c>
      <c r="C460" s="3" t="s">
        <v>371</v>
      </c>
      <c r="D460" s="3">
        <v>0.0</v>
      </c>
      <c r="E460" s="3">
        <v>1.0</v>
      </c>
      <c r="F460" s="3">
        <f t="shared" si="116"/>
        <v>1</v>
      </c>
      <c r="G460" s="3">
        <v>0.0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4" t="s">
        <v>1065</v>
      </c>
      <c r="B461" s="4" t="s">
        <v>1066</v>
      </c>
      <c r="C461" s="4" t="s">
        <v>361</v>
      </c>
      <c r="D461" s="4">
        <v>0.0</v>
      </c>
      <c r="E461" s="4">
        <v>1.0</v>
      </c>
      <c r="F461" s="3">
        <f t="shared" si="116"/>
        <v>1</v>
      </c>
      <c r="G461" s="4">
        <v>0.0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4" t="s">
        <v>1067</v>
      </c>
      <c r="B462" s="4" t="s">
        <v>232</v>
      </c>
      <c r="C462" s="4" t="s">
        <v>594</v>
      </c>
      <c r="D462" s="4">
        <v>0.0</v>
      </c>
      <c r="E462" s="4">
        <v>1.0</v>
      </c>
      <c r="F462" s="3">
        <f t="shared" si="116"/>
        <v>1</v>
      </c>
      <c r="G462" s="4">
        <v>0.0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4" t="s">
        <v>43</v>
      </c>
      <c r="B463" s="4" t="s">
        <v>44</v>
      </c>
      <c r="C463" s="4" t="s">
        <v>805</v>
      </c>
      <c r="D463" s="4">
        <v>0.0</v>
      </c>
      <c r="E463" s="4">
        <v>1.0</v>
      </c>
      <c r="F463" s="3">
        <f t="shared" si="116"/>
        <v>1</v>
      </c>
      <c r="G463" s="4">
        <v>0.0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 t="s">
        <v>1068</v>
      </c>
      <c r="B464" s="3" t="s">
        <v>1069</v>
      </c>
      <c r="C464" s="3" t="s">
        <v>415</v>
      </c>
      <c r="D464" s="3">
        <v>0.0</v>
      </c>
      <c r="E464" s="3">
        <v>1.0</v>
      </c>
      <c r="F464" s="3">
        <f t="shared" si="116"/>
        <v>1</v>
      </c>
      <c r="G464" s="3">
        <v>0.0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4" t="s">
        <v>1070</v>
      </c>
      <c r="B465" s="4" t="s">
        <v>1071</v>
      </c>
      <c r="C465" s="4" t="s">
        <v>386</v>
      </c>
      <c r="D465" s="4">
        <v>0.0</v>
      </c>
      <c r="E465" s="4">
        <v>1.0</v>
      </c>
      <c r="F465" s="3">
        <f t="shared" si="116"/>
        <v>1</v>
      </c>
      <c r="G465" s="4">
        <v>0.0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4" t="s">
        <v>585</v>
      </c>
      <c r="B466" s="4" t="s">
        <v>1072</v>
      </c>
      <c r="C466" s="4" t="s">
        <v>726</v>
      </c>
      <c r="D466" s="4">
        <v>0.0</v>
      </c>
      <c r="E466" s="4">
        <v>1.0</v>
      </c>
      <c r="F466" s="3">
        <f t="shared" si="116"/>
        <v>1</v>
      </c>
      <c r="G466" s="4">
        <v>0.0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4" t="s">
        <v>1073</v>
      </c>
      <c r="B467" s="4" t="s">
        <v>1074</v>
      </c>
      <c r="C467" s="4" t="s">
        <v>411</v>
      </c>
      <c r="D467" s="4">
        <v>0.0</v>
      </c>
      <c r="E467" s="4">
        <v>1.0</v>
      </c>
      <c r="F467" s="3">
        <f t="shared" si="116"/>
        <v>1</v>
      </c>
      <c r="G467" s="4">
        <v>0.0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4" t="s">
        <v>244</v>
      </c>
      <c r="B468" s="4" t="s">
        <v>1075</v>
      </c>
      <c r="C468" s="4" t="s">
        <v>529</v>
      </c>
      <c r="D468" s="4">
        <v>0.0</v>
      </c>
      <c r="E468" s="4">
        <v>1.0</v>
      </c>
      <c r="F468" s="4">
        <v>1.0</v>
      </c>
      <c r="G468" s="4">
        <v>0.0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 t="s">
        <v>1076</v>
      </c>
      <c r="B469" s="3" t="s">
        <v>1077</v>
      </c>
      <c r="C469" s="3" t="s">
        <v>571</v>
      </c>
      <c r="D469" s="3">
        <v>0.0</v>
      </c>
      <c r="E469" s="3">
        <v>1.0</v>
      </c>
      <c r="F469" s="3">
        <f t="shared" ref="F469:F470" si="117">SUM(D469:E469)</f>
        <v>1</v>
      </c>
      <c r="G469" s="3">
        <v>0.0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 t="s">
        <v>55</v>
      </c>
      <c r="B470" s="3" t="s">
        <v>1078</v>
      </c>
      <c r="C470" s="3" t="s">
        <v>361</v>
      </c>
      <c r="D470" s="3">
        <v>0.0</v>
      </c>
      <c r="E470" s="3">
        <v>1.0</v>
      </c>
      <c r="F470" s="3">
        <f t="shared" si="117"/>
        <v>1</v>
      </c>
      <c r="G470" s="3">
        <v>0.0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4" t="s">
        <v>1076</v>
      </c>
      <c r="B471" s="4" t="s">
        <v>1079</v>
      </c>
      <c r="C471" s="4" t="s">
        <v>594</v>
      </c>
      <c r="D471" s="4">
        <v>0.0</v>
      </c>
      <c r="E471" s="4">
        <v>1.0</v>
      </c>
      <c r="F471" s="3">
        <f>SUM(D471+E471)</f>
        <v>1</v>
      </c>
      <c r="G471" s="4">
        <v>0.0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 t="s">
        <v>100</v>
      </c>
      <c r="B472" s="3" t="s">
        <v>647</v>
      </c>
      <c r="C472" s="3" t="s">
        <v>361</v>
      </c>
      <c r="D472" s="3">
        <v>0.0</v>
      </c>
      <c r="E472" s="3">
        <v>1.0</v>
      </c>
      <c r="F472" s="3">
        <f t="shared" ref="F472:F476" si="118">SUM(D472:E472)</f>
        <v>1</v>
      </c>
      <c r="G472" s="3">
        <v>0.0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4" t="s">
        <v>129</v>
      </c>
      <c r="B473" s="4" t="s">
        <v>1080</v>
      </c>
      <c r="C473" s="4" t="s">
        <v>459</v>
      </c>
      <c r="D473" s="4">
        <v>0.0</v>
      </c>
      <c r="E473" s="4">
        <v>1.0</v>
      </c>
      <c r="F473" s="3">
        <f t="shared" si="118"/>
        <v>1</v>
      </c>
      <c r="G473" s="4">
        <v>0.0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4" t="s">
        <v>1081</v>
      </c>
      <c r="B474" s="4" t="s">
        <v>1082</v>
      </c>
      <c r="C474" s="4" t="s">
        <v>805</v>
      </c>
      <c r="D474" s="4">
        <v>0.0</v>
      </c>
      <c r="E474" s="4">
        <v>1.0</v>
      </c>
      <c r="F474" s="3">
        <f t="shared" si="118"/>
        <v>1</v>
      </c>
      <c r="G474" s="4">
        <v>0.0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 t="s">
        <v>60</v>
      </c>
      <c r="B475" s="3" t="s">
        <v>1083</v>
      </c>
      <c r="C475" s="3" t="s">
        <v>731</v>
      </c>
      <c r="D475" s="3">
        <v>0.0</v>
      </c>
      <c r="E475" s="3">
        <v>1.0</v>
      </c>
      <c r="F475" s="3">
        <f t="shared" si="118"/>
        <v>1</v>
      </c>
      <c r="G475" s="3">
        <v>0.0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4" t="s">
        <v>196</v>
      </c>
      <c r="B476" s="4" t="s">
        <v>700</v>
      </c>
      <c r="C476" s="4" t="s">
        <v>954</v>
      </c>
      <c r="D476" s="4">
        <v>0.0</v>
      </c>
      <c r="E476" s="4">
        <v>1.0</v>
      </c>
      <c r="F476" s="3">
        <f t="shared" si="118"/>
        <v>1</v>
      </c>
      <c r="G476" s="4">
        <v>0.0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 t="s">
        <v>106</v>
      </c>
      <c r="B477" s="3" t="s">
        <v>1084</v>
      </c>
      <c r="C477" s="3" t="s">
        <v>557</v>
      </c>
      <c r="D477" s="3">
        <v>0.0</v>
      </c>
      <c r="E477" s="3">
        <v>1.0</v>
      </c>
      <c r="F477" s="3">
        <v>1.0</v>
      </c>
      <c r="G477" s="3">
        <v>0.0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4" t="s">
        <v>876</v>
      </c>
      <c r="B478" s="4" t="s">
        <v>1085</v>
      </c>
      <c r="C478" s="4" t="s">
        <v>529</v>
      </c>
      <c r="D478" s="4">
        <v>0.0</v>
      </c>
      <c r="E478" s="4">
        <v>1.0</v>
      </c>
      <c r="F478" s="4">
        <v>1.0</v>
      </c>
      <c r="G478" s="4">
        <v>0.0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4" t="s">
        <v>1086</v>
      </c>
      <c r="B479" s="4" t="s">
        <v>1087</v>
      </c>
      <c r="C479" s="4" t="s">
        <v>529</v>
      </c>
      <c r="D479" s="4">
        <v>0.0</v>
      </c>
      <c r="E479" s="4">
        <v>1.0</v>
      </c>
      <c r="F479" s="4">
        <v>1.0</v>
      </c>
      <c r="G479" s="4">
        <v>0.0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4" t="s">
        <v>317</v>
      </c>
      <c r="B480" s="4" t="s">
        <v>1088</v>
      </c>
      <c r="C480" s="4" t="s">
        <v>535</v>
      </c>
      <c r="D480" s="4">
        <v>0.0</v>
      </c>
      <c r="E480" s="4">
        <v>1.0</v>
      </c>
      <c r="F480" s="3">
        <f t="shared" ref="F480:F482" si="119">SUM(D480:E480)</f>
        <v>1</v>
      </c>
      <c r="G480" s="4">
        <v>0.0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 t="s">
        <v>1089</v>
      </c>
      <c r="B481" s="3" t="s">
        <v>1090</v>
      </c>
      <c r="C481" s="3" t="s">
        <v>487</v>
      </c>
      <c r="D481" s="3">
        <v>0.0</v>
      </c>
      <c r="E481" s="3">
        <v>1.0</v>
      </c>
      <c r="F481" s="3">
        <f t="shared" si="119"/>
        <v>1</v>
      </c>
      <c r="G481" s="3">
        <v>0.0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4" t="s">
        <v>1091</v>
      </c>
      <c r="B482" s="4" t="s">
        <v>1092</v>
      </c>
      <c r="C482" s="4" t="s">
        <v>594</v>
      </c>
      <c r="D482" s="4">
        <v>0.0</v>
      </c>
      <c r="E482" s="4">
        <v>1.0</v>
      </c>
      <c r="F482" s="3">
        <f t="shared" si="119"/>
        <v>1</v>
      </c>
      <c r="G482" s="4">
        <v>0.0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4" t="s">
        <v>180</v>
      </c>
      <c r="B483" s="4" t="s">
        <v>84</v>
      </c>
      <c r="C483" s="4" t="s">
        <v>914</v>
      </c>
      <c r="D483" s="4">
        <v>0.0</v>
      </c>
      <c r="E483" s="4">
        <v>1.0</v>
      </c>
      <c r="F483" s="3">
        <f>SUM(D483+E483)</f>
        <v>1</v>
      </c>
      <c r="G483" s="4">
        <v>0.0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 t="s">
        <v>634</v>
      </c>
      <c r="B484" s="3" t="s">
        <v>1093</v>
      </c>
      <c r="C484" s="3" t="s">
        <v>749</v>
      </c>
      <c r="D484" s="3">
        <v>0.0</v>
      </c>
      <c r="E484" s="3">
        <v>1.0</v>
      </c>
      <c r="F484" s="3">
        <f t="shared" ref="F484:F485" si="120">SUM(D484:E484)</f>
        <v>1</v>
      </c>
      <c r="G484" s="3">
        <v>0.0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4" t="s">
        <v>398</v>
      </c>
      <c r="B485" s="4" t="s">
        <v>1094</v>
      </c>
      <c r="C485" s="4" t="s">
        <v>516</v>
      </c>
      <c r="D485" s="4">
        <v>0.0</v>
      </c>
      <c r="E485" s="4">
        <v>1.0</v>
      </c>
      <c r="F485" s="3">
        <f t="shared" si="120"/>
        <v>1</v>
      </c>
      <c r="G485" s="4">
        <v>0.0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4" t="s">
        <v>1095</v>
      </c>
      <c r="B486" s="4" t="s">
        <v>1096</v>
      </c>
      <c r="C486" s="4" t="s">
        <v>914</v>
      </c>
      <c r="D486" s="4">
        <v>0.0</v>
      </c>
      <c r="E486" s="4">
        <v>1.0</v>
      </c>
      <c r="F486" s="3">
        <f>SUM(D486+E486)</f>
        <v>1</v>
      </c>
      <c r="G486" s="4">
        <v>0.0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 t="s">
        <v>1097</v>
      </c>
      <c r="B487" s="3" t="s">
        <v>1098</v>
      </c>
      <c r="C487" s="3" t="s">
        <v>553</v>
      </c>
      <c r="D487" s="3">
        <v>0.0</v>
      </c>
      <c r="E487" s="3">
        <v>1.0</v>
      </c>
      <c r="F487" s="3">
        <f t="shared" ref="F487:F488" si="121">SUM(D487:E487)</f>
        <v>1</v>
      </c>
      <c r="G487" s="3">
        <v>0.0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 t="s">
        <v>625</v>
      </c>
      <c r="B488" s="3" t="s">
        <v>1099</v>
      </c>
      <c r="C488" s="3" t="s">
        <v>411</v>
      </c>
      <c r="D488" s="3">
        <v>0.0</v>
      </c>
      <c r="E488" s="3">
        <v>1.0</v>
      </c>
      <c r="F488" s="3">
        <f t="shared" si="121"/>
        <v>1</v>
      </c>
      <c r="G488" s="3">
        <v>0.0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4" t="s">
        <v>289</v>
      </c>
      <c r="B489" s="4" t="s">
        <v>1100</v>
      </c>
      <c r="C489" s="4" t="s">
        <v>594</v>
      </c>
      <c r="D489" s="4">
        <v>0.0</v>
      </c>
      <c r="E489" s="4">
        <v>1.0</v>
      </c>
      <c r="F489" s="3">
        <f>SUM(D489+E489)</f>
        <v>1</v>
      </c>
      <c r="G489" s="4">
        <v>0.0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 t="s">
        <v>62</v>
      </c>
      <c r="B490" s="3" t="s">
        <v>1101</v>
      </c>
      <c r="C490" s="3" t="s">
        <v>516</v>
      </c>
      <c r="D490" s="3">
        <v>0.0</v>
      </c>
      <c r="E490" s="3">
        <v>1.0</v>
      </c>
      <c r="F490" s="3">
        <f t="shared" ref="F490:F493" si="122">SUM(D490:E490)</f>
        <v>1</v>
      </c>
      <c r="G490" s="3">
        <v>0.0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4" t="s">
        <v>78</v>
      </c>
      <c r="B491" s="4" t="s">
        <v>1102</v>
      </c>
      <c r="C491" s="4" t="s">
        <v>954</v>
      </c>
      <c r="D491" s="4">
        <v>0.0</v>
      </c>
      <c r="E491" s="4">
        <v>1.0</v>
      </c>
      <c r="F491" s="3">
        <f t="shared" si="122"/>
        <v>1</v>
      </c>
      <c r="G491" s="4">
        <v>0.0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 t="s">
        <v>45</v>
      </c>
      <c r="B492" s="3" t="s">
        <v>1103</v>
      </c>
      <c r="C492" s="3" t="s">
        <v>535</v>
      </c>
      <c r="D492" s="3">
        <v>0.0</v>
      </c>
      <c r="E492" s="3">
        <v>1.0</v>
      </c>
      <c r="F492" s="3">
        <f t="shared" si="122"/>
        <v>1</v>
      </c>
      <c r="G492" s="3">
        <v>0.0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4" t="s">
        <v>1104</v>
      </c>
      <c r="B493" s="4" t="s">
        <v>593</v>
      </c>
      <c r="C493" s="4" t="s">
        <v>580</v>
      </c>
      <c r="D493" s="4">
        <v>0.0</v>
      </c>
      <c r="E493" s="4">
        <v>1.0</v>
      </c>
      <c r="F493" s="3">
        <f t="shared" si="122"/>
        <v>1</v>
      </c>
      <c r="G493" s="4">
        <v>0.0</v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 t="s">
        <v>484</v>
      </c>
      <c r="B494" s="3" t="s">
        <v>1105</v>
      </c>
      <c r="C494" s="3" t="s">
        <v>734</v>
      </c>
      <c r="D494" s="3">
        <v>0.0</v>
      </c>
      <c r="E494" s="3">
        <v>1.0</v>
      </c>
      <c r="F494" s="3">
        <f>SUM(D494+E494)</f>
        <v>1</v>
      </c>
      <c r="G494" s="3">
        <v>0.0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 t="s">
        <v>1106</v>
      </c>
      <c r="B495" s="3" t="s">
        <v>1107</v>
      </c>
      <c r="C495" s="3" t="s">
        <v>459</v>
      </c>
      <c r="D495" s="3">
        <v>0.0</v>
      </c>
      <c r="E495" s="3">
        <v>1.0</v>
      </c>
      <c r="F495" s="3">
        <f>SUM(D495:E495)</f>
        <v>1</v>
      </c>
      <c r="G495" s="3">
        <v>0.0</v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4" t="s">
        <v>224</v>
      </c>
      <c r="B496" s="4" t="s">
        <v>1108</v>
      </c>
      <c r="C496" s="4" t="s">
        <v>594</v>
      </c>
      <c r="D496" s="4">
        <v>0.0</v>
      </c>
      <c r="E496" s="4">
        <v>1.0</v>
      </c>
      <c r="F496" s="3">
        <f>SUM(D496+E496)</f>
        <v>1</v>
      </c>
      <c r="G496" s="4">
        <v>0.0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 t="s">
        <v>1109</v>
      </c>
      <c r="B497" s="3" t="s">
        <v>1110</v>
      </c>
      <c r="C497" s="3" t="s">
        <v>557</v>
      </c>
      <c r="D497" s="3">
        <v>0.0</v>
      </c>
      <c r="E497" s="3">
        <v>1.0</v>
      </c>
      <c r="F497" s="3">
        <f t="shared" ref="F497:F505" si="123">SUM(D497:E497)</f>
        <v>1</v>
      </c>
      <c r="G497" s="3">
        <v>0.0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4" t="s">
        <v>49</v>
      </c>
      <c r="B498" s="4" t="s">
        <v>1111</v>
      </c>
      <c r="C498" s="4" t="s">
        <v>805</v>
      </c>
      <c r="D498" s="4">
        <v>0.0</v>
      </c>
      <c r="E498" s="4">
        <v>1.0</v>
      </c>
      <c r="F498" s="3">
        <f t="shared" si="123"/>
        <v>1</v>
      </c>
      <c r="G498" s="4">
        <v>0.0</v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4" t="s">
        <v>131</v>
      </c>
      <c r="B499" s="4" t="s">
        <v>1112</v>
      </c>
      <c r="C499" s="4" t="s">
        <v>601</v>
      </c>
      <c r="D499" s="4">
        <v>0.0</v>
      </c>
      <c r="E499" s="4">
        <v>1.0</v>
      </c>
      <c r="F499" s="3">
        <f t="shared" si="123"/>
        <v>1</v>
      </c>
      <c r="G499" s="4">
        <v>0.0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 t="s">
        <v>237</v>
      </c>
      <c r="B500" s="3" t="s">
        <v>1113</v>
      </c>
      <c r="C500" s="3" t="s">
        <v>361</v>
      </c>
      <c r="D500" s="3">
        <v>0.0</v>
      </c>
      <c r="E500" s="3">
        <v>1.0</v>
      </c>
      <c r="F500" s="3">
        <f t="shared" si="123"/>
        <v>1</v>
      </c>
      <c r="G500" s="3">
        <v>0.0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4" t="s">
        <v>623</v>
      </c>
      <c r="B501" s="4" t="s">
        <v>1114</v>
      </c>
      <c r="C501" s="4" t="s">
        <v>594</v>
      </c>
      <c r="D501" s="4">
        <v>0.0</v>
      </c>
      <c r="E501" s="4">
        <v>1.0</v>
      </c>
      <c r="F501" s="3">
        <f t="shared" si="123"/>
        <v>1</v>
      </c>
      <c r="G501" s="4">
        <v>0.0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 t="s">
        <v>49</v>
      </c>
      <c r="B502" s="3" t="s">
        <v>1115</v>
      </c>
      <c r="C502" s="3" t="s">
        <v>580</v>
      </c>
      <c r="D502" s="3">
        <v>0.0</v>
      </c>
      <c r="E502" s="3">
        <v>1.0</v>
      </c>
      <c r="F502" s="3">
        <f t="shared" si="123"/>
        <v>1</v>
      </c>
      <c r="G502" s="3">
        <v>0.0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4" t="s">
        <v>71</v>
      </c>
      <c r="B503" s="4" t="s">
        <v>72</v>
      </c>
      <c r="C503" s="4" t="s">
        <v>371</v>
      </c>
      <c r="D503" s="4">
        <v>0.0</v>
      </c>
      <c r="E503" s="4">
        <v>1.0</v>
      </c>
      <c r="F503" s="3">
        <f t="shared" si="123"/>
        <v>1</v>
      </c>
      <c r="G503" s="4">
        <v>0.0</v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 t="s">
        <v>1116</v>
      </c>
      <c r="B504" s="3" t="s">
        <v>1117</v>
      </c>
      <c r="C504" s="3" t="s">
        <v>516</v>
      </c>
      <c r="D504" s="3">
        <v>0.0</v>
      </c>
      <c r="E504" s="3">
        <v>1.0</v>
      </c>
      <c r="F504" s="3">
        <f t="shared" si="123"/>
        <v>1</v>
      </c>
      <c r="G504" s="3">
        <v>0.0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 t="s">
        <v>1118</v>
      </c>
      <c r="B505" s="3" t="s">
        <v>1119</v>
      </c>
      <c r="C505" s="3" t="s">
        <v>425</v>
      </c>
      <c r="D505" s="3">
        <v>0.0</v>
      </c>
      <c r="E505" s="3">
        <v>1.0</v>
      </c>
      <c r="F505" s="3">
        <f t="shared" si="123"/>
        <v>1</v>
      </c>
      <c r="G505" s="3">
        <v>0.0</v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4" t="s">
        <v>295</v>
      </c>
      <c r="B506" s="4" t="s">
        <v>1120</v>
      </c>
      <c r="C506" s="4" t="s">
        <v>785</v>
      </c>
      <c r="D506" s="4">
        <v>0.0</v>
      </c>
      <c r="E506" s="4">
        <v>1.0</v>
      </c>
      <c r="F506" s="3">
        <f>SUM(D506+E506)</f>
        <v>1</v>
      </c>
      <c r="G506" s="4">
        <v>0.0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 t="s">
        <v>100</v>
      </c>
      <c r="B507" s="3" t="s">
        <v>1121</v>
      </c>
      <c r="C507" s="3" t="s">
        <v>386</v>
      </c>
      <c r="D507" s="3">
        <v>0.0</v>
      </c>
      <c r="E507" s="3">
        <v>1.0</v>
      </c>
      <c r="F507" s="3">
        <f t="shared" ref="F507:F510" si="124">SUM(D507:E507)</f>
        <v>1</v>
      </c>
      <c r="G507" s="3">
        <v>0.0</v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4" t="s">
        <v>1122</v>
      </c>
      <c r="B508" s="4" t="s">
        <v>1123</v>
      </c>
      <c r="C508" s="4" t="s">
        <v>734</v>
      </c>
      <c r="D508" s="4">
        <v>0.0</v>
      </c>
      <c r="E508" s="4">
        <v>1.0</v>
      </c>
      <c r="F508" s="3">
        <f t="shared" si="124"/>
        <v>1</v>
      </c>
      <c r="G508" s="4">
        <v>0.0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4" t="s">
        <v>723</v>
      </c>
      <c r="B509" s="4" t="s">
        <v>1124</v>
      </c>
      <c r="C509" s="4" t="s">
        <v>571</v>
      </c>
      <c r="D509" s="4">
        <v>0.0</v>
      </c>
      <c r="E509" s="4">
        <v>1.0</v>
      </c>
      <c r="F509" s="3">
        <f t="shared" si="124"/>
        <v>1</v>
      </c>
      <c r="G509" s="4">
        <v>0.0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4" t="s">
        <v>58</v>
      </c>
      <c r="B510" s="4" t="s">
        <v>93</v>
      </c>
      <c r="C510" s="4" t="s">
        <v>553</v>
      </c>
      <c r="D510" s="4">
        <v>0.0</v>
      </c>
      <c r="E510" s="4">
        <v>1.0</v>
      </c>
      <c r="F510" s="3">
        <f t="shared" si="124"/>
        <v>1</v>
      </c>
      <c r="G510" s="4">
        <v>0.0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 t="s">
        <v>108</v>
      </c>
      <c r="B511" s="3" t="s">
        <v>246</v>
      </c>
      <c r="C511" s="3" t="s">
        <v>487</v>
      </c>
      <c r="D511" s="3">
        <v>0.0</v>
      </c>
      <c r="E511" s="3">
        <v>1.0</v>
      </c>
      <c r="F511" s="3">
        <f t="shared" ref="F511:F512" si="125">SUM(D511+E511)</f>
        <v>1</v>
      </c>
      <c r="G511" s="3">
        <v>0.0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 t="s">
        <v>372</v>
      </c>
      <c r="B512" s="3" t="s">
        <v>1125</v>
      </c>
      <c r="C512" s="3" t="s">
        <v>487</v>
      </c>
      <c r="D512" s="3">
        <v>0.0</v>
      </c>
      <c r="E512" s="3">
        <v>1.0</v>
      </c>
      <c r="F512" s="3">
        <f t="shared" si="125"/>
        <v>1</v>
      </c>
      <c r="G512" s="3">
        <v>0.0</v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4" t="s">
        <v>49</v>
      </c>
      <c r="B513" s="4" t="s">
        <v>307</v>
      </c>
      <c r="C513" s="4" t="s">
        <v>453</v>
      </c>
      <c r="D513" s="4">
        <v>0.0</v>
      </c>
      <c r="E513" s="4">
        <v>1.0</v>
      </c>
      <c r="F513" s="3">
        <f t="shared" ref="F513:F526" si="126">SUM(D513:E513)</f>
        <v>1</v>
      </c>
      <c r="G513" s="4">
        <v>0.0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 t="s">
        <v>1126</v>
      </c>
      <c r="B514" s="3" t="s">
        <v>679</v>
      </c>
      <c r="C514" s="3" t="s">
        <v>535</v>
      </c>
      <c r="D514" s="3">
        <v>0.0</v>
      </c>
      <c r="E514" s="3">
        <v>1.0</v>
      </c>
      <c r="F514" s="3">
        <f t="shared" si="126"/>
        <v>1</v>
      </c>
      <c r="G514" s="3">
        <v>0.0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 t="s">
        <v>1127</v>
      </c>
      <c r="B515" s="3" t="s">
        <v>646</v>
      </c>
      <c r="C515" s="3" t="s">
        <v>371</v>
      </c>
      <c r="D515" s="3">
        <v>0.0</v>
      </c>
      <c r="E515" s="3">
        <v>1.0</v>
      </c>
      <c r="F515" s="3">
        <f t="shared" si="126"/>
        <v>1</v>
      </c>
      <c r="G515" s="3">
        <v>0.0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 t="s">
        <v>237</v>
      </c>
      <c r="B516" s="3" t="s">
        <v>646</v>
      </c>
      <c r="C516" s="3" t="s">
        <v>580</v>
      </c>
      <c r="D516" s="3">
        <v>0.0</v>
      </c>
      <c r="E516" s="3">
        <v>1.0</v>
      </c>
      <c r="F516" s="3">
        <f t="shared" si="126"/>
        <v>1</v>
      </c>
      <c r="G516" s="3">
        <v>0.0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4" t="s">
        <v>237</v>
      </c>
      <c r="B517" s="4" t="s">
        <v>1128</v>
      </c>
      <c r="C517" s="4" t="s">
        <v>805</v>
      </c>
      <c r="D517" s="4">
        <v>0.0</v>
      </c>
      <c r="E517" s="4">
        <v>1.0</v>
      </c>
      <c r="F517" s="3">
        <f t="shared" si="126"/>
        <v>1</v>
      </c>
      <c r="G517" s="4">
        <v>0.0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4" t="s">
        <v>634</v>
      </c>
      <c r="B518" s="4" t="s">
        <v>711</v>
      </c>
      <c r="C518" s="4" t="s">
        <v>805</v>
      </c>
      <c r="D518" s="4">
        <v>0.0</v>
      </c>
      <c r="E518" s="4">
        <v>1.0</v>
      </c>
      <c r="F518" s="3">
        <f t="shared" si="126"/>
        <v>1</v>
      </c>
      <c r="G518" s="4">
        <v>0.0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4" t="s">
        <v>1129</v>
      </c>
      <c r="B519" s="4" t="s">
        <v>1130</v>
      </c>
      <c r="C519" s="4" t="s">
        <v>580</v>
      </c>
      <c r="D519" s="4">
        <v>0.0</v>
      </c>
      <c r="E519" s="4">
        <v>1.0</v>
      </c>
      <c r="F519" s="3">
        <f t="shared" si="126"/>
        <v>1</v>
      </c>
      <c r="G519" s="4">
        <v>0.0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4" t="s">
        <v>321</v>
      </c>
      <c r="B520" s="4" t="s">
        <v>1131</v>
      </c>
      <c r="C520" s="4" t="s">
        <v>734</v>
      </c>
      <c r="D520" s="4">
        <v>0.0</v>
      </c>
      <c r="E520" s="4">
        <v>1.0</v>
      </c>
      <c r="F520" s="3">
        <f t="shared" si="126"/>
        <v>1</v>
      </c>
      <c r="G520" s="4">
        <v>0.0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4" t="s">
        <v>106</v>
      </c>
      <c r="B521" s="4" t="s">
        <v>1132</v>
      </c>
      <c r="C521" s="4" t="s">
        <v>453</v>
      </c>
      <c r="D521" s="4">
        <v>0.0</v>
      </c>
      <c r="E521" s="4">
        <v>1.0</v>
      </c>
      <c r="F521" s="3">
        <f t="shared" si="126"/>
        <v>1</v>
      </c>
      <c r="G521" s="4">
        <v>0.0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4" t="s">
        <v>98</v>
      </c>
      <c r="B522" s="4" t="s">
        <v>1133</v>
      </c>
      <c r="C522" s="4" t="s">
        <v>726</v>
      </c>
      <c r="D522" s="4">
        <v>0.0</v>
      </c>
      <c r="E522" s="4">
        <v>1.0</v>
      </c>
      <c r="F522" s="3">
        <f t="shared" si="126"/>
        <v>1</v>
      </c>
      <c r="G522" s="4">
        <v>0.0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4" t="s">
        <v>811</v>
      </c>
      <c r="B523" s="4" t="s">
        <v>1134</v>
      </c>
      <c r="C523" s="4" t="s">
        <v>580</v>
      </c>
      <c r="D523" s="4">
        <v>0.0</v>
      </c>
      <c r="E523" s="4">
        <v>1.0</v>
      </c>
      <c r="F523" s="3">
        <f t="shared" si="126"/>
        <v>1</v>
      </c>
      <c r="G523" s="4">
        <v>0.0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4" t="s">
        <v>439</v>
      </c>
      <c r="B524" s="4" t="s">
        <v>1135</v>
      </c>
      <c r="C524" s="4" t="s">
        <v>731</v>
      </c>
      <c r="D524" s="4">
        <v>0.0</v>
      </c>
      <c r="E524" s="4">
        <v>1.0</v>
      </c>
      <c r="F524" s="3">
        <f t="shared" si="126"/>
        <v>1</v>
      </c>
      <c r="G524" s="4">
        <v>0.0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 t="s">
        <v>439</v>
      </c>
      <c r="B525" s="3" t="s">
        <v>1136</v>
      </c>
      <c r="C525" s="3" t="s">
        <v>516</v>
      </c>
      <c r="D525" s="3">
        <v>0.0</v>
      </c>
      <c r="E525" s="3">
        <v>1.0</v>
      </c>
      <c r="F525" s="3">
        <f t="shared" si="126"/>
        <v>1</v>
      </c>
      <c r="G525" s="3">
        <v>0.0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 t="s">
        <v>1137</v>
      </c>
      <c r="B526" s="3" t="s">
        <v>1138</v>
      </c>
      <c r="C526" s="3" t="s">
        <v>557</v>
      </c>
      <c r="D526" s="3">
        <v>0.0</v>
      </c>
      <c r="E526" s="3">
        <v>1.0</v>
      </c>
      <c r="F526" s="3">
        <f t="shared" si="126"/>
        <v>1</v>
      </c>
      <c r="G526" s="3">
        <v>0.0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4" t="s">
        <v>1139</v>
      </c>
      <c r="B527" s="4" t="s">
        <v>1140</v>
      </c>
      <c r="C527" s="4" t="s">
        <v>622</v>
      </c>
      <c r="D527" s="4">
        <v>0.0</v>
      </c>
      <c r="E527" s="4">
        <v>1.0</v>
      </c>
      <c r="F527" s="3">
        <f>SUM(D527+E527)</f>
        <v>1</v>
      </c>
      <c r="G527" s="4">
        <v>0.0</v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 t="s">
        <v>904</v>
      </c>
      <c r="B528" s="3" t="s">
        <v>1141</v>
      </c>
      <c r="C528" s="3" t="s">
        <v>571</v>
      </c>
      <c r="D528" s="3">
        <v>0.0</v>
      </c>
      <c r="E528" s="3">
        <v>1.0</v>
      </c>
      <c r="F528" s="3">
        <f t="shared" ref="F528:F534" si="127">SUM(D528:E528)</f>
        <v>1</v>
      </c>
      <c r="G528" s="3">
        <v>0.0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4" t="s">
        <v>560</v>
      </c>
      <c r="B529" s="4" t="s">
        <v>1142</v>
      </c>
      <c r="C529" s="4" t="s">
        <v>601</v>
      </c>
      <c r="D529" s="4">
        <v>0.0</v>
      </c>
      <c r="E529" s="4">
        <v>1.0</v>
      </c>
      <c r="F529" s="3">
        <f t="shared" si="127"/>
        <v>1</v>
      </c>
      <c r="G529" s="4">
        <v>0.0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 t="s">
        <v>1143</v>
      </c>
      <c r="B530" s="3" t="s">
        <v>1144</v>
      </c>
      <c r="C530" s="3" t="s">
        <v>368</v>
      </c>
      <c r="D530" s="3">
        <v>0.0</v>
      </c>
      <c r="E530" s="3">
        <v>1.0</v>
      </c>
      <c r="F530" s="3">
        <f t="shared" si="127"/>
        <v>1</v>
      </c>
      <c r="G530" s="3">
        <v>0.0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 t="s">
        <v>1145</v>
      </c>
      <c r="B531" s="3" t="s">
        <v>40</v>
      </c>
      <c r="C531" s="3" t="s">
        <v>415</v>
      </c>
      <c r="D531" s="3">
        <v>0.0</v>
      </c>
      <c r="E531" s="3">
        <v>1.0</v>
      </c>
      <c r="F531" s="3">
        <f t="shared" si="127"/>
        <v>1</v>
      </c>
      <c r="G531" s="3">
        <v>0.0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4" t="s">
        <v>39</v>
      </c>
      <c r="B532" s="4" t="s">
        <v>40</v>
      </c>
      <c r="C532" s="4" t="s">
        <v>553</v>
      </c>
      <c r="D532" s="4">
        <v>0.0</v>
      </c>
      <c r="E532" s="4">
        <v>1.0</v>
      </c>
      <c r="F532" s="3">
        <f t="shared" si="127"/>
        <v>1</v>
      </c>
      <c r="G532" s="4">
        <v>0.0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 t="s">
        <v>187</v>
      </c>
      <c r="B533" s="3" t="s">
        <v>1146</v>
      </c>
      <c r="C533" s="3" t="s">
        <v>411</v>
      </c>
      <c r="D533" s="3">
        <v>0.0</v>
      </c>
      <c r="E533" s="3">
        <v>1.0</v>
      </c>
      <c r="F533" s="3">
        <f t="shared" si="127"/>
        <v>1</v>
      </c>
      <c r="G533" s="3">
        <v>0.0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 t="s">
        <v>174</v>
      </c>
      <c r="B534" s="3" t="s">
        <v>175</v>
      </c>
      <c r="C534" s="3" t="s">
        <v>368</v>
      </c>
      <c r="D534" s="3">
        <v>0.0</v>
      </c>
      <c r="E534" s="3">
        <v>1.0</v>
      </c>
      <c r="F534" s="3">
        <f t="shared" si="127"/>
        <v>1</v>
      </c>
      <c r="G534" s="3">
        <v>0.0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4" t="s">
        <v>484</v>
      </c>
      <c r="B535" s="4" t="s">
        <v>932</v>
      </c>
      <c r="C535" s="4" t="s">
        <v>411</v>
      </c>
      <c r="D535" s="4">
        <v>0.0</v>
      </c>
      <c r="E535" s="4">
        <v>1.0</v>
      </c>
      <c r="F535" s="3">
        <f>SUM(D535+E535)</f>
        <v>1</v>
      </c>
      <c r="G535" s="4">
        <v>0.0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 t="s">
        <v>585</v>
      </c>
      <c r="B536" s="3" t="s">
        <v>1147</v>
      </c>
      <c r="C536" s="3" t="s">
        <v>516</v>
      </c>
      <c r="D536" s="3">
        <v>0.0</v>
      </c>
      <c r="E536" s="3">
        <v>1.0</v>
      </c>
      <c r="F536" s="3">
        <f t="shared" ref="F536:F561" si="128">SUM(D536:E536)</f>
        <v>1</v>
      </c>
      <c r="G536" s="3">
        <v>0.0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4" t="s">
        <v>1148</v>
      </c>
      <c r="B537" s="4" t="s">
        <v>1147</v>
      </c>
      <c r="C537" s="4" t="s">
        <v>371</v>
      </c>
      <c r="D537" s="4">
        <v>0.0</v>
      </c>
      <c r="E537" s="4">
        <v>1.0</v>
      </c>
      <c r="F537" s="3">
        <f t="shared" si="128"/>
        <v>1</v>
      </c>
      <c r="G537" s="4">
        <v>0.0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4" t="s">
        <v>55</v>
      </c>
      <c r="B538" s="4" t="s">
        <v>1149</v>
      </c>
      <c r="C538" s="4" t="s">
        <v>749</v>
      </c>
      <c r="D538" s="4">
        <v>0.0</v>
      </c>
      <c r="E538" s="4">
        <v>1.0</v>
      </c>
      <c r="F538" s="3">
        <f t="shared" si="128"/>
        <v>1</v>
      </c>
      <c r="G538" s="4">
        <v>0.0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 t="s">
        <v>66</v>
      </c>
      <c r="B539" s="3" t="s">
        <v>1150</v>
      </c>
      <c r="C539" s="3" t="s">
        <v>361</v>
      </c>
      <c r="D539" s="3">
        <v>0.0</v>
      </c>
      <c r="E539" s="3">
        <v>1.0</v>
      </c>
      <c r="F539" s="3">
        <f t="shared" si="128"/>
        <v>1</v>
      </c>
      <c r="G539" s="3">
        <v>0.0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 t="s">
        <v>1151</v>
      </c>
      <c r="B540" s="3" t="s">
        <v>1152</v>
      </c>
      <c r="C540" s="3" t="s">
        <v>386</v>
      </c>
      <c r="D540" s="3">
        <v>0.0</v>
      </c>
      <c r="E540" s="3">
        <v>1.0</v>
      </c>
      <c r="F540" s="3">
        <f t="shared" si="128"/>
        <v>1</v>
      </c>
      <c r="G540" s="3">
        <v>0.0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 t="s">
        <v>597</v>
      </c>
      <c r="B541" s="3" t="s">
        <v>1153</v>
      </c>
      <c r="C541" s="3" t="s">
        <v>411</v>
      </c>
      <c r="D541" s="3">
        <v>0.0</v>
      </c>
      <c r="E541" s="3">
        <v>1.0</v>
      </c>
      <c r="F541" s="3">
        <f t="shared" si="128"/>
        <v>1</v>
      </c>
      <c r="G541" s="3">
        <v>0.0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 t="s">
        <v>1154</v>
      </c>
      <c r="B542" s="3" t="s">
        <v>1155</v>
      </c>
      <c r="C542" s="3" t="s">
        <v>386</v>
      </c>
      <c r="D542" s="3">
        <v>0.0</v>
      </c>
      <c r="E542" s="3">
        <v>1.0</v>
      </c>
      <c r="F542" s="3">
        <f t="shared" si="128"/>
        <v>1</v>
      </c>
      <c r="G542" s="3">
        <v>0.0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 t="s">
        <v>276</v>
      </c>
      <c r="B543" s="3" t="s">
        <v>1156</v>
      </c>
      <c r="C543" s="3" t="s">
        <v>459</v>
      </c>
      <c r="D543" s="3">
        <v>0.0</v>
      </c>
      <c r="E543" s="3">
        <v>1.0</v>
      </c>
      <c r="F543" s="3">
        <f t="shared" si="128"/>
        <v>1</v>
      </c>
      <c r="G543" s="3">
        <v>0.0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 t="s">
        <v>66</v>
      </c>
      <c r="B544" s="3" t="s">
        <v>1157</v>
      </c>
      <c r="C544" s="3" t="s">
        <v>512</v>
      </c>
      <c r="D544" s="3">
        <v>0.0</v>
      </c>
      <c r="E544" s="3">
        <v>1.0</v>
      </c>
      <c r="F544" s="3">
        <f t="shared" si="128"/>
        <v>1</v>
      </c>
      <c r="G544" s="3">
        <v>0.0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4" t="s">
        <v>677</v>
      </c>
      <c r="B545" s="4" t="s">
        <v>1158</v>
      </c>
      <c r="C545" s="4" t="s">
        <v>368</v>
      </c>
      <c r="D545" s="4">
        <v>0.0</v>
      </c>
      <c r="E545" s="4">
        <v>1.0</v>
      </c>
      <c r="F545" s="3">
        <f t="shared" si="128"/>
        <v>1</v>
      </c>
      <c r="G545" s="4">
        <v>0.0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 t="s">
        <v>323</v>
      </c>
      <c r="B546" s="3" t="s">
        <v>1159</v>
      </c>
      <c r="C546" s="3" t="s">
        <v>415</v>
      </c>
      <c r="D546" s="3">
        <v>0.0</v>
      </c>
      <c r="E546" s="3">
        <v>1.0</v>
      </c>
      <c r="F546" s="3">
        <f t="shared" si="128"/>
        <v>1</v>
      </c>
      <c r="G546" s="3">
        <v>0.0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4" t="s">
        <v>150</v>
      </c>
      <c r="B547" s="4" t="s">
        <v>151</v>
      </c>
      <c r="C547" s="4" t="s">
        <v>535</v>
      </c>
      <c r="D547" s="4">
        <v>0.0</v>
      </c>
      <c r="E547" s="4">
        <v>1.0</v>
      </c>
      <c r="F547" s="3">
        <f t="shared" si="128"/>
        <v>1</v>
      </c>
      <c r="G547" s="4">
        <v>0.0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4" t="s">
        <v>1160</v>
      </c>
      <c r="B548" s="4" t="s">
        <v>1161</v>
      </c>
      <c r="C548" s="4" t="s">
        <v>738</v>
      </c>
      <c r="D548" s="4">
        <v>0.0</v>
      </c>
      <c r="E548" s="4">
        <v>1.0</v>
      </c>
      <c r="F548" s="3">
        <f t="shared" si="128"/>
        <v>1</v>
      </c>
      <c r="G548" s="4">
        <v>0.0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 t="s">
        <v>484</v>
      </c>
      <c r="B549" s="3" t="s">
        <v>1162</v>
      </c>
      <c r="C549" s="3" t="s">
        <v>371</v>
      </c>
      <c r="D549" s="3">
        <v>0.0</v>
      </c>
      <c r="E549" s="3">
        <v>1.0</v>
      </c>
      <c r="F549" s="3">
        <f t="shared" si="128"/>
        <v>1</v>
      </c>
      <c r="G549" s="3">
        <v>0.0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 t="s">
        <v>1163</v>
      </c>
      <c r="B550" s="3" t="s">
        <v>1164</v>
      </c>
      <c r="C550" s="3" t="s">
        <v>738</v>
      </c>
      <c r="D550" s="3">
        <v>0.0</v>
      </c>
      <c r="E550" s="3">
        <v>1.0</v>
      </c>
      <c r="F550" s="3">
        <f t="shared" si="128"/>
        <v>1</v>
      </c>
      <c r="G550" s="3">
        <v>0.0</v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 t="s">
        <v>1165</v>
      </c>
      <c r="B551" s="3" t="s">
        <v>1166</v>
      </c>
      <c r="C551" s="3" t="s">
        <v>371</v>
      </c>
      <c r="D551" s="3">
        <v>0.0</v>
      </c>
      <c r="E551" s="3">
        <v>1.0</v>
      </c>
      <c r="F551" s="3">
        <f t="shared" si="128"/>
        <v>1</v>
      </c>
      <c r="G551" s="3">
        <v>0.0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 t="s">
        <v>58</v>
      </c>
      <c r="B552" s="3" t="s">
        <v>1167</v>
      </c>
      <c r="C552" s="3" t="s">
        <v>512</v>
      </c>
      <c r="D552" s="3">
        <v>0.0</v>
      </c>
      <c r="E552" s="3">
        <v>1.0</v>
      </c>
      <c r="F552" s="3">
        <f t="shared" si="128"/>
        <v>1</v>
      </c>
      <c r="G552" s="3">
        <v>0.0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 t="s">
        <v>728</v>
      </c>
      <c r="B553" s="3" t="s">
        <v>1168</v>
      </c>
      <c r="C553" s="3" t="s">
        <v>371</v>
      </c>
      <c r="D553" s="3">
        <v>0.0</v>
      </c>
      <c r="E553" s="3">
        <v>1.0</v>
      </c>
      <c r="F553" s="3">
        <f t="shared" si="128"/>
        <v>1</v>
      </c>
      <c r="G553" s="3">
        <v>0.0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 t="s">
        <v>1169</v>
      </c>
      <c r="B554" s="3" t="s">
        <v>1170</v>
      </c>
      <c r="C554" s="3" t="s">
        <v>361</v>
      </c>
      <c r="D554" s="3">
        <v>0.0</v>
      </c>
      <c r="E554" s="3">
        <v>1.0</v>
      </c>
      <c r="F554" s="3">
        <f t="shared" si="128"/>
        <v>1</v>
      </c>
      <c r="G554" s="3">
        <v>0.0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4" t="s">
        <v>208</v>
      </c>
      <c r="B555" s="4" t="s">
        <v>1171</v>
      </c>
      <c r="C555" s="4" t="s">
        <v>571</v>
      </c>
      <c r="D555" s="4">
        <v>0.0</v>
      </c>
      <c r="E555" s="4">
        <v>1.0</v>
      </c>
      <c r="F555" s="3">
        <f t="shared" si="128"/>
        <v>1</v>
      </c>
      <c r="G555" s="4">
        <v>0.0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 t="s">
        <v>1172</v>
      </c>
      <c r="B556" s="3" t="s">
        <v>1173</v>
      </c>
      <c r="C556" s="3" t="s">
        <v>731</v>
      </c>
      <c r="D556" s="3">
        <v>0.0</v>
      </c>
      <c r="E556" s="3">
        <v>1.0</v>
      </c>
      <c r="F556" s="3">
        <f t="shared" si="128"/>
        <v>1</v>
      </c>
      <c r="G556" s="3">
        <v>0.0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 t="s">
        <v>200</v>
      </c>
      <c r="B557" s="3" t="s">
        <v>1174</v>
      </c>
      <c r="C557" s="3" t="s">
        <v>368</v>
      </c>
      <c r="D557" s="3">
        <v>0.0</v>
      </c>
      <c r="E557" s="3">
        <v>1.0</v>
      </c>
      <c r="F557" s="3">
        <f t="shared" si="128"/>
        <v>1</v>
      </c>
      <c r="G557" s="3">
        <v>0.0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 t="s">
        <v>634</v>
      </c>
      <c r="B558" s="3" t="s">
        <v>1175</v>
      </c>
      <c r="C558" s="3" t="s">
        <v>371</v>
      </c>
      <c r="D558" s="3">
        <v>0.0</v>
      </c>
      <c r="E558" s="3">
        <v>1.0</v>
      </c>
      <c r="F558" s="3">
        <f t="shared" si="128"/>
        <v>1</v>
      </c>
      <c r="G558" s="3">
        <v>0.0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4" t="s">
        <v>764</v>
      </c>
      <c r="B559" s="4" t="s">
        <v>1176</v>
      </c>
      <c r="C559" s="4" t="s">
        <v>361</v>
      </c>
      <c r="D559" s="4">
        <v>0.0</v>
      </c>
      <c r="E559" s="4">
        <v>1.0</v>
      </c>
      <c r="F559" s="3">
        <f t="shared" si="128"/>
        <v>1</v>
      </c>
      <c r="G559" s="4">
        <v>0.0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 t="s">
        <v>398</v>
      </c>
      <c r="B560" s="3" t="s">
        <v>1177</v>
      </c>
      <c r="C560" s="3" t="s">
        <v>571</v>
      </c>
      <c r="D560" s="3">
        <v>0.0</v>
      </c>
      <c r="E560" s="3">
        <v>1.0</v>
      </c>
      <c r="F560" s="3">
        <f t="shared" si="128"/>
        <v>1</v>
      </c>
      <c r="G560" s="3">
        <v>0.0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4" t="s">
        <v>1178</v>
      </c>
      <c r="B561" s="4" t="s">
        <v>1179</v>
      </c>
      <c r="C561" s="4" t="s">
        <v>738</v>
      </c>
      <c r="D561" s="4">
        <v>0.0</v>
      </c>
      <c r="E561" s="4">
        <v>1.0</v>
      </c>
      <c r="F561" s="3">
        <f t="shared" si="128"/>
        <v>1</v>
      </c>
      <c r="G561" s="4">
        <v>0.0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4" t="s">
        <v>1180</v>
      </c>
      <c r="B562" s="4" t="s">
        <v>728</v>
      </c>
      <c r="C562" s="4" t="s">
        <v>503</v>
      </c>
      <c r="D562" s="4">
        <v>0.0</v>
      </c>
      <c r="E562" s="4">
        <v>1.0</v>
      </c>
      <c r="F562" s="4">
        <v>1.0</v>
      </c>
      <c r="G562" s="4">
        <v>0.0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 t="s">
        <v>224</v>
      </c>
      <c r="B563" s="3" t="s">
        <v>1181</v>
      </c>
      <c r="C563" s="3" t="s">
        <v>557</v>
      </c>
      <c r="D563" s="3">
        <v>0.0</v>
      </c>
      <c r="E563" s="3">
        <v>1.0</v>
      </c>
      <c r="F563" s="3">
        <v>1.0</v>
      </c>
      <c r="G563" s="3">
        <v>0.0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4" t="s">
        <v>649</v>
      </c>
      <c r="B564" s="4" t="s">
        <v>1182</v>
      </c>
      <c r="C564" s="4" t="s">
        <v>361</v>
      </c>
      <c r="D564" s="4">
        <v>0.0</v>
      </c>
      <c r="E564" s="4">
        <v>1.0</v>
      </c>
      <c r="F564" s="3">
        <f t="shared" ref="F564:F573" si="129">SUM(D564:E564)</f>
        <v>1</v>
      </c>
      <c r="G564" s="4">
        <v>0.0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 t="s">
        <v>255</v>
      </c>
      <c r="B565" s="3" t="s">
        <v>1183</v>
      </c>
      <c r="C565" s="3" t="s">
        <v>516</v>
      </c>
      <c r="D565" s="3">
        <v>0.0</v>
      </c>
      <c r="E565" s="3">
        <v>1.0</v>
      </c>
      <c r="F565" s="3">
        <f t="shared" si="129"/>
        <v>1</v>
      </c>
      <c r="G565" s="3">
        <v>0.0</v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 t="s">
        <v>1184</v>
      </c>
      <c r="B566" s="3" t="s">
        <v>1185</v>
      </c>
      <c r="C566" s="3" t="s">
        <v>459</v>
      </c>
      <c r="D566" s="3">
        <v>0.0</v>
      </c>
      <c r="E566" s="3">
        <v>1.0</v>
      </c>
      <c r="F566" s="3">
        <f t="shared" si="129"/>
        <v>1</v>
      </c>
      <c r="G566" s="3">
        <v>0.0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 t="s">
        <v>1186</v>
      </c>
      <c r="B567" s="3" t="s">
        <v>1187</v>
      </c>
      <c r="C567" s="3" t="s">
        <v>371</v>
      </c>
      <c r="D567" s="3">
        <v>0.0</v>
      </c>
      <c r="E567" s="3">
        <v>1.0</v>
      </c>
      <c r="F567" s="3">
        <f t="shared" si="129"/>
        <v>1</v>
      </c>
      <c r="G567" s="3">
        <v>0.0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4" t="s">
        <v>1188</v>
      </c>
      <c r="B568" s="4" t="s">
        <v>446</v>
      </c>
      <c r="C568" s="4" t="s">
        <v>749</v>
      </c>
      <c r="D568" s="4">
        <v>0.0</v>
      </c>
      <c r="E568" s="4">
        <v>1.0</v>
      </c>
      <c r="F568" s="3">
        <f t="shared" si="129"/>
        <v>1</v>
      </c>
      <c r="G568" s="4">
        <v>0.0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 t="s">
        <v>1189</v>
      </c>
      <c r="B569" s="3" t="s">
        <v>1190</v>
      </c>
      <c r="C569" s="3" t="s">
        <v>553</v>
      </c>
      <c r="D569" s="3">
        <v>0.0</v>
      </c>
      <c r="E569" s="3">
        <v>1.0</v>
      </c>
      <c r="F569" s="3">
        <f t="shared" si="129"/>
        <v>1</v>
      </c>
      <c r="G569" s="3">
        <v>0.0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 t="s">
        <v>228</v>
      </c>
      <c r="B570" s="3" t="s">
        <v>1191</v>
      </c>
      <c r="C570" s="3" t="s">
        <v>361</v>
      </c>
      <c r="D570" s="3">
        <v>0.0</v>
      </c>
      <c r="E570" s="3">
        <v>1.0</v>
      </c>
      <c r="F570" s="3">
        <f t="shared" si="129"/>
        <v>1</v>
      </c>
      <c r="G570" s="3">
        <v>0.0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 t="s">
        <v>237</v>
      </c>
      <c r="B571" s="3" t="s">
        <v>1192</v>
      </c>
      <c r="C571" s="3" t="s">
        <v>411</v>
      </c>
      <c r="D571" s="3">
        <v>0.0</v>
      </c>
      <c r="E571" s="3">
        <v>1.0</v>
      </c>
      <c r="F571" s="3">
        <f t="shared" si="129"/>
        <v>1</v>
      </c>
      <c r="G571" s="3">
        <v>0.0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 t="s">
        <v>233</v>
      </c>
      <c r="B572" s="3" t="s">
        <v>330</v>
      </c>
      <c r="C572" s="3" t="s">
        <v>529</v>
      </c>
      <c r="D572" s="3">
        <v>0.0</v>
      </c>
      <c r="E572" s="3">
        <v>1.0</v>
      </c>
      <c r="F572" s="3">
        <f t="shared" si="129"/>
        <v>1</v>
      </c>
      <c r="G572" s="3">
        <v>0.0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 t="s">
        <v>1178</v>
      </c>
      <c r="B573" s="3" t="s">
        <v>1193</v>
      </c>
      <c r="C573" s="3" t="s">
        <v>425</v>
      </c>
      <c r="D573" s="3">
        <v>0.0</v>
      </c>
      <c r="E573" s="3">
        <v>1.0</v>
      </c>
      <c r="F573" s="3">
        <f t="shared" si="129"/>
        <v>1</v>
      </c>
      <c r="G573" s="3">
        <v>0.0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 t="s">
        <v>597</v>
      </c>
      <c r="B574" s="3" t="s">
        <v>1194</v>
      </c>
      <c r="C574" s="3" t="s">
        <v>487</v>
      </c>
      <c r="D574" s="3">
        <v>0.0</v>
      </c>
      <c r="E574" s="3">
        <v>1.0</v>
      </c>
      <c r="F574" s="3">
        <f>SUM(D574+E574)</f>
        <v>1</v>
      </c>
      <c r="G574" s="3">
        <v>0.0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 t="s">
        <v>251</v>
      </c>
      <c r="B575" s="3" t="s">
        <v>1195</v>
      </c>
      <c r="C575" s="3" t="s">
        <v>371</v>
      </c>
      <c r="D575" s="3">
        <v>0.0</v>
      </c>
      <c r="E575" s="3">
        <v>1.0</v>
      </c>
      <c r="F575" s="3">
        <f>SUM(D575:E575)</f>
        <v>1</v>
      </c>
      <c r="G575" s="3">
        <v>0.0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 t="s">
        <v>14</v>
      </c>
      <c r="B576" s="3" t="s">
        <v>15</v>
      </c>
      <c r="C576" s="3" t="s">
        <v>557</v>
      </c>
      <c r="D576" s="3">
        <v>0.0</v>
      </c>
      <c r="E576" s="3">
        <v>1.0</v>
      </c>
      <c r="F576" s="3">
        <v>1.0</v>
      </c>
      <c r="G576" s="3">
        <v>0.0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 t="s">
        <v>216</v>
      </c>
      <c r="B577" s="3" t="s">
        <v>1196</v>
      </c>
      <c r="C577" s="3" t="s">
        <v>1197</v>
      </c>
      <c r="D577" s="3">
        <v>0.0</v>
      </c>
      <c r="E577" s="3">
        <v>0.0</v>
      </c>
      <c r="F577" s="3">
        <v>0.0</v>
      </c>
      <c r="G577" s="3">
        <f>25+5</f>
        <v>30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 t="s">
        <v>1198</v>
      </c>
      <c r="B578" s="3" t="s">
        <v>1199</v>
      </c>
      <c r="C578" s="3" t="s">
        <v>386</v>
      </c>
      <c r="D578" s="3">
        <v>0.0</v>
      </c>
      <c r="E578" s="3">
        <v>0.0</v>
      </c>
      <c r="F578" s="3">
        <v>0.0</v>
      </c>
      <c r="G578" s="3">
        <f>4+15</f>
        <v>19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 t="s">
        <v>1200</v>
      </c>
      <c r="B579" s="3" t="s">
        <v>1201</v>
      </c>
      <c r="C579" s="3" t="s">
        <v>726</v>
      </c>
      <c r="D579" s="3">
        <v>0.0</v>
      </c>
      <c r="E579" s="3">
        <v>0.0</v>
      </c>
      <c r="F579" s="3">
        <v>0.0</v>
      </c>
      <c r="G579" s="3">
        <v>17.0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 t="s">
        <v>347</v>
      </c>
      <c r="B580" s="3" t="s">
        <v>1202</v>
      </c>
      <c r="C580" s="3" t="s">
        <v>361</v>
      </c>
      <c r="D580" s="3">
        <v>0.0</v>
      </c>
      <c r="E580" s="3">
        <v>0.0</v>
      </c>
      <c r="F580" s="3">
        <v>0.0</v>
      </c>
      <c r="G580" s="3">
        <f>10+5</f>
        <v>15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 t="s">
        <v>595</v>
      </c>
      <c r="B581" s="3" t="s">
        <v>1203</v>
      </c>
      <c r="C581" s="3" t="s">
        <v>580</v>
      </c>
      <c r="D581" s="3">
        <v>0.0</v>
      </c>
      <c r="E581" s="3">
        <v>0.0</v>
      </c>
      <c r="F581" s="3">
        <v>0.0</v>
      </c>
      <c r="G581" s="3">
        <f>15</f>
        <v>15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 t="s">
        <v>973</v>
      </c>
      <c r="B582" s="3" t="s">
        <v>1204</v>
      </c>
      <c r="C582" s="3" t="s">
        <v>726</v>
      </c>
      <c r="D582" s="3">
        <v>0.0</v>
      </c>
      <c r="E582" s="3">
        <v>0.0</v>
      </c>
      <c r="F582" s="3">
        <v>0.0</v>
      </c>
      <c r="G582" s="3">
        <v>15.0</v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 t="s">
        <v>216</v>
      </c>
      <c r="B583" s="3" t="s">
        <v>960</v>
      </c>
      <c r="C583" s="3" t="s">
        <v>529</v>
      </c>
      <c r="D583" s="3">
        <v>0.0</v>
      </c>
      <c r="E583" s="3">
        <v>0.0</v>
      </c>
      <c r="F583" s="3">
        <f>SUM(D583+E583)</f>
        <v>0</v>
      </c>
      <c r="G583" s="3">
        <f>2+12</f>
        <v>14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 t="s">
        <v>166</v>
      </c>
      <c r="B584" s="3" t="s">
        <v>1205</v>
      </c>
      <c r="C584" s="3" t="s">
        <v>361</v>
      </c>
      <c r="D584" s="3">
        <v>0.0</v>
      </c>
      <c r="E584" s="3">
        <v>0.0</v>
      </c>
      <c r="F584" s="3">
        <v>0.0</v>
      </c>
      <c r="G584" s="3">
        <f>4+9</f>
        <v>13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 t="s">
        <v>1206</v>
      </c>
      <c r="B585" s="3" t="s">
        <v>1207</v>
      </c>
      <c r="C585" s="3" t="s">
        <v>1208</v>
      </c>
      <c r="D585" s="3">
        <v>0.0</v>
      </c>
      <c r="E585" s="3">
        <v>0.0</v>
      </c>
      <c r="F585" s="3">
        <v>0.0</v>
      </c>
      <c r="G585" s="3">
        <f>5+2+5</f>
        <v>12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 t="s">
        <v>10</v>
      </c>
      <c r="B586" s="3" t="s">
        <v>288</v>
      </c>
      <c r="C586" s="3" t="s">
        <v>411</v>
      </c>
      <c r="D586" s="3">
        <v>0.0</v>
      </c>
      <c r="E586" s="3">
        <v>0.0</v>
      </c>
      <c r="F586" s="3">
        <v>0.0</v>
      </c>
      <c r="G586" s="3">
        <v>12.0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 t="s">
        <v>281</v>
      </c>
      <c r="B587" s="3" t="s">
        <v>282</v>
      </c>
      <c r="C587" s="3" t="s">
        <v>361</v>
      </c>
      <c r="D587" s="3">
        <v>0.0</v>
      </c>
      <c r="E587" s="3">
        <v>0.0</v>
      </c>
      <c r="F587" s="3">
        <v>0.0</v>
      </c>
      <c r="G587" s="3">
        <f>9+2</f>
        <v>11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 t="s">
        <v>281</v>
      </c>
      <c r="B588" s="3" t="s">
        <v>1209</v>
      </c>
      <c r="C588" s="3" t="s">
        <v>459</v>
      </c>
      <c r="D588" s="3">
        <v>0.0</v>
      </c>
      <c r="E588" s="3">
        <v>0.0</v>
      </c>
      <c r="F588" s="3">
        <v>0.0</v>
      </c>
      <c r="G588" s="3">
        <v>10.0</v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 t="s">
        <v>191</v>
      </c>
      <c r="B589" s="3" t="s">
        <v>1210</v>
      </c>
      <c r="C589" s="3" t="s">
        <v>726</v>
      </c>
      <c r="D589" s="3">
        <v>0.0</v>
      </c>
      <c r="E589" s="3">
        <v>0.0</v>
      </c>
      <c r="F589" s="3">
        <v>0.0</v>
      </c>
      <c r="G589" s="3">
        <v>10.0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 t="s">
        <v>129</v>
      </c>
      <c r="B590" s="3" t="s">
        <v>1211</v>
      </c>
      <c r="C590" s="3" t="s">
        <v>516</v>
      </c>
      <c r="D590" s="3">
        <v>0.0</v>
      </c>
      <c r="E590" s="3">
        <v>0.0</v>
      </c>
      <c r="F590" s="3">
        <v>0.0</v>
      </c>
      <c r="G590" s="3">
        <v>10.0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4" t="s">
        <v>969</v>
      </c>
      <c r="B591" s="4" t="s">
        <v>1212</v>
      </c>
      <c r="C591" s="4" t="s">
        <v>361</v>
      </c>
      <c r="D591" s="4">
        <v>0.0</v>
      </c>
      <c r="E591" s="4">
        <v>0.0</v>
      </c>
      <c r="F591" s="4">
        <v>0.0</v>
      </c>
      <c r="G591" s="3">
        <f t="shared" ref="G591:G592" si="130">10</f>
        <v>10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4" t="s">
        <v>1213</v>
      </c>
      <c r="B592" s="4" t="s">
        <v>1214</v>
      </c>
      <c r="C592" s="4" t="s">
        <v>601</v>
      </c>
      <c r="D592" s="4">
        <v>0.0</v>
      </c>
      <c r="E592" s="4">
        <v>0.0</v>
      </c>
      <c r="F592" s="4">
        <v>0.0</v>
      </c>
      <c r="G592" s="3">
        <f t="shared" si="130"/>
        <v>10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 t="s">
        <v>293</v>
      </c>
      <c r="B593" s="3" t="s">
        <v>1215</v>
      </c>
      <c r="C593" s="3" t="s">
        <v>726</v>
      </c>
      <c r="D593" s="3">
        <v>0.0</v>
      </c>
      <c r="E593" s="3">
        <v>0.0</v>
      </c>
      <c r="F593" s="3">
        <v>0.0</v>
      </c>
      <c r="G593" s="3">
        <v>10.0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 t="s">
        <v>8</v>
      </c>
      <c r="B594" s="3" t="s">
        <v>1216</v>
      </c>
      <c r="C594" s="3" t="s">
        <v>415</v>
      </c>
      <c r="D594" s="3">
        <v>0.0</v>
      </c>
      <c r="E594" s="3">
        <v>0.0</v>
      </c>
      <c r="F594" s="3">
        <v>0.0</v>
      </c>
      <c r="G594" s="3">
        <f>5+2+2</f>
        <v>9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 t="s">
        <v>377</v>
      </c>
      <c r="B595" s="3" t="s">
        <v>1217</v>
      </c>
      <c r="C595" s="3" t="s">
        <v>443</v>
      </c>
      <c r="D595" s="3">
        <v>0.0</v>
      </c>
      <c r="E595" s="3">
        <v>0.0</v>
      </c>
      <c r="F595" s="3">
        <v>0.0</v>
      </c>
      <c r="G595" s="3">
        <f t="shared" ref="G595:G596" si="131">2+4+2</f>
        <v>8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 t="s">
        <v>484</v>
      </c>
      <c r="B596" s="3" t="s">
        <v>1060</v>
      </c>
      <c r="C596" s="3" t="s">
        <v>459</v>
      </c>
      <c r="D596" s="3">
        <v>0.0</v>
      </c>
      <c r="E596" s="3">
        <v>0.0</v>
      </c>
      <c r="F596" s="3">
        <v>0.0</v>
      </c>
      <c r="G596" s="3">
        <f t="shared" si="131"/>
        <v>8</v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 t="s">
        <v>251</v>
      </c>
      <c r="B597" s="3" t="s">
        <v>1218</v>
      </c>
      <c r="C597" s="3" t="s">
        <v>386</v>
      </c>
      <c r="D597" s="3">
        <v>0.0</v>
      </c>
      <c r="E597" s="3">
        <v>0.0</v>
      </c>
      <c r="F597" s="3">
        <v>0.0</v>
      </c>
      <c r="G597" s="3">
        <f>8</f>
        <v>8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 t="s">
        <v>1219</v>
      </c>
      <c r="B598" s="3" t="s">
        <v>1220</v>
      </c>
      <c r="C598" s="3" t="s">
        <v>1221</v>
      </c>
      <c r="D598" s="3">
        <v>0.0</v>
      </c>
      <c r="E598" s="3">
        <v>0.0</v>
      </c>
      <c r="F598" s="3">
        <v>0.0</v>
      </c>
      <c r="G598" s="3">
        <f>2+5</f>
        <v>7</v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 t="s">
        <v>71</v>
      </c>
      <c r="B599" s="3" t="s">
        <v>1222</v>
      </c>
      <c r="C599" s="3" t="s">
        <v>968</v>
      </c>
      <c r="D599" s="3">
        <v>0.0</v>
      </c>
      <c r="E599" s="3">
        <v>0.0</v>
      </c>
      <c r="F599" s="3">
        <v>0.0</v>
      </c>
      <c r="G599" s="3">
        <f>5+2</f>
        <v>7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 t="s">
        <v>286</v>
      </c>
      <c r="B600" s="3" t="s">
        <v>287</v>
      </c>
      <c r="C600" s="3" t="s">
        <v>371</v>
      </c>
      <c r="D600" s="3">
        <v>0.0</v>
      </c>
      <c r="E600" s="3">
        <v>0.0</v>
      </c>
      <c r="F600" s="3">
        <v>0.0</v>
      </c>
      <c r="G600" s="3">
        <f>2+5</f>
        <v>7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 t="s">
        <v>484</v>
      </c>
      <c r="B601" s="3" t="s">
        <v>457</v>
      </c>
      <c r="C601" s="3" t="s">
        <v>361</v>
      </c>
      <c r="D601" s="3">
        <v>0.0</v>
      </c>
      <c r="E601" s="3">
        <v>0.0</v>
      </c>
      <c r="F601" s="3">
        <v>0.0</v>
      </c>
      <c r="G601" s="3">
        <f>5+2</f>
        <v>7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 t="s">
        <v>131</v>
      </c>
      <c r="B602" s="3" t="s">
        <v>1223</v>
      </c>
      <c r="C602" s="3" t="s">
        <v>371</v>
      </c>
      <c r="D602" s="3">
        <v>0.0</v>
      </c>
      <c r="E602" s="3">
        <v>0.0</v>
      </c>
      <c r="F602" s="3">
        <v>0.0</v>
      </c>
      <c r="G602" s="3">
        <f>2+5</f>
        <v>7</v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4" t="s">
        <v>291</v>
      </c>
      <c r="B603" s="4" t="s">
        <v>1224</v>
      </c>
      <c r="C603" s="4" t="s">
        <v>914</v>
      </c>
      <c r="D603" s="4">
        <v>0.0</v>
      </c>
      <c r="E603" s="4">
        <v>0.0</v>
      </c>
      <c r="F603" s="4">
        <v>0.0</v>
      </c>
      <c r="G603" s="3">
        <f>7</f>
        <v>7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 t="s">
        <v>634</v>
      </c>
      <c r="B604" s="3" t="s">
        <v>1225</v>
      </c>
      <c r="C604" s="4" t="s">
        <v>1226</v>
      </c>
      <c r="D604" s="3">
        <v>0.0</v>
      </c>
      <c r="E604" s="3">
        <v>0.0</v>
      </c>
      <c r="F604" s="3">
        <f>SUM(D604+E604)</f>
        <v>0</v>
      </c>
      <c r="G604" s="3">
        <f>2+5</f>
        <v>7</v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 t="s">
        <v>380</v>
      </c>
      <c r="B605" s="3" t="s">
        <v>1227</v>
      </c>
      <c r="C605" s="3" t="s">
        <v>459</v>
      </c>
      <c r="D605" s="3">
        <v>0.0</v>
      </c>
      <c r="E605" s="3">
        <v>0.0</v>
      </c>
      <c r="F605" s="3">
        <v>0.0</v>
      </c>
      <c r="G605" s="3">
        <f t="shared" ref="G605:G606" si="132">5+2</f>
        <v>7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 t="s">
        <v>1228</v>
      </c>
      <c r="B606" s="3" t="s">
        <v>1229</v>
      </c>
      <c r="C606" s="3" t="s">
        <v>371</v>
      </c>
      <c r="D606" s="3">
        <v>0.0</v>
      </c>
      <c r="E606" s="3">
        <v>0.0</v>
      </c>
      <c r="F606" s="3">
        <v>0.0</v>
      </c>
      <c r="G606" s="3">
        <f t="shared" si="132"/>
        <v>7</v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 t="s">
        <v>6</v>
      </c>
      <c r="B607" s="3" t="s">
        <v>278</v>
      </c>
      <c r="C607" s="4" t="s">
        <v>696</v>
      </c>
      <c r="D607" s="3">
        <v>0.0</v>
      </c>
      <c r="E607" s="3">
        <v>0.0</v>
      </c>
      <c r="F607" s="3">
        <v>0.0</v>
      </c>
      <c r="G607" s="3">
        <f>5+2</f>
        <v>7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 t="s">
        <v>6</v>
      </c>
      <c r="B608" s="3" t="s">
        <v>1230</v>
      </c>
      <c r="C608" s="3" t="s">
        <v>368</v>
      </c>
      <c r="D608" s="3">
        <v>0.0</v>
      </c>
      <c r="E608" s="3">
        <v>0.0</v>
      </c>
      <c r="F608" s="3">
        <v>0.0</v>
      </c>
      <c r="G608" s="3">
        <f>7</f>
        <v>7</v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 t="s">
        <v>904</v>
      </c>
      <c r="B609" s="3" t="s">
        <v>828</v>
      </c>
      <c r="C609" s="3" t="s">
        <v>1231</v>
      </c>
      <c r="D609" s="3">
        <v>0.0</v>
      </c>
      <c r="E609" s="3">
        <v>0.0</v>
      </c>
      <c r="F609" s="3">
        <v>0.0</v>
      </c>
      <c r="G609" s="3">
        <f>5+2</f>
        <v>7</v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4" t="s">
        <v>597</v>
      </c>
      <c r="B610" s="4" t="s">
        <v>1232</v>
      </c>
      <c r="C610" s="4" t="s">
        <v>453</v>
      </c>
      <c r="D610" s="4">
        <v>0.0</v>
      </c>
      <c r="E610" s="4">
        <v>0.0</v>
      </c>
      <c r="F610" s="4">
        <v>0.0</v>
      </c>
      <c r="G610" s="3">
        <f>7</f>
        <v>7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 t="s">
        <v>1233</v>
      </c>
      <c r="B611" s="3" t="s">
        <v>1234</v>
      </c>
      <c r="C611" s="3" t="s">
        <v>361</v>
      </c>
      <c r="D611" s="3">
        <v>0.0</v>
      </c>
      <c r="E611" s="3">
        <v>0.0</v>
      </c>
      <c r="F611" s="3">
        <v>0.0</v>
      </c>
      <c r="G611" s="3">
        <f t="shared" ref="G611:G612" si="133">2+2+2</f>
        <v>6</v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 t="s">
        <v>276</v>
      </c>
      <c r="B612" s="3" t="s">
        <v>307</v>
      </c>
      <c r="C612" s="3" t="s">
        <v>1235</v>
      </c>
      <c r="D612" s="3">
        <v>0.0</v>
      </c>
      <c r="E612" s="3">
        <v>0.0</v>
      </c>
      <c r="F612" s="3">
        <v>0.0</v>
      </c>
      <c r="G612" s="3">
        <f t="shared" si="133"/>
        <v>6</v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 t="s">
        <v>319</v>
      </c>
      <c r="B613" s="3" t="s">
        <v>1236</v>
      </c>
      <c r="C613" s="3" t="s">
        <v>516</v>
      </c>
      <c r="D613" s="3">
        <v>0.0</v>
      </c>
      <c r="E613" s="3">
        <v>0.0</v>
      </c>
      <c r="F613" s="3">
        <v>0.0</v>
      </c>
      <c r="G613" s="3">
        <f>2+4</f>
        <v>6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 t="s">
        <v>1237</v>
      </c>
      <c r="B614" s="3" t="s">
        <v>1238</v>
      </c>
      <c r="C614" s="3" t="s">
        <v>411</v>
      </c>
      <c r="D614" s="3">
        <v>0.0</v>
      </c>
      <c r="E614" s="3">
        <v>0.0</v>
      </c>
      <c r="F614" s="3">
        <v>0.0</v>
      </c>
      <c r="G614" s="3">
        <f>6</f>
        <v>6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 t="s">
        <v>108</v>
      </c>
      <c r="B615" s="3" t="s">
        <v>1239</v>
      </c>
      <c r="C615" s="3" t="s">
        <v>557</v>
      </c>
      <c r="D615" s="3">
        <v>0.0</v>
      </c>
      <c r="E615" s="3">
        <v>0.0</v>
      </c>
      <c r="F615" s="3">
        <v>0.0</v>
      </c>
      <c r="G615" s="3">
        <f>5</f>
        <v>5</v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4" t="s">
        <v>546</v>
      </c>
      <c r="B616" s="4" t="s">
        <v>1240</v>
      </c>
      <c r="C616" s="4" t="s">
        <v>734</v>
      </c>
      <c r="D616" s="4">
        <v>0.0</v>
      </c>
      <c r="E616" s="4">
        <v>0.0</v>
      </c>
      <c r="F616" s="4">
        <v>0.0</v>
      </c>
      <c r="G616" s="3">
        <f>5</f>
        <v>5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 t="s">
        <v>257</v>
      </c>
      <c r="B617" s="3" t="s">
        <v>1241</v>
      </c>
      <c r="C617" s="3" t="s">
        <v>386</v>
      </c>
      <c r="D617" s="3">
        <v>0.0</v>
      </c>
      <c r="E617" s="3">
        <v>0.0</v>
      </c>
      <c r="F617" s="3">
        <v>0.0</v>
      </c>
      <c r="G617" s="3">
        <f t="shared" ref="G617:G621" si="134">5</f>
        <v>5</v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 t="s">
        <v>301</v>
      </c>
      <c r="B618" s="3" t="s">
        <v>1242</v>
      </c>
      <c r="C618" s="3" t="s">
        <v>459</v>
      </c>
      <c r="D618" s="3">
        <v>0.0</v>
      </c>
      <c r="E618" s="3">
        <v>0.0</v>
      </c>
      <c r="F618" s="3">
        <v>0.0</v>
      </c>
      <c r="G618" s="3">
        <f t="shared" si="134"/>
        <v>5</v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 t="s">
        <v>645</v>
      </c>
      <c r="B619" s="3" t="s">
        <v>1243</v>
      </c>
      <c r="C619" s="3" t="s">
        <v>361</v>
      </c>
      <c r="D619" s="3">
        <v>0.0</v>
      </c>
      <c r="E619" s="3">
        <v>0.0</v>
      </c>
      <c r="F619" s="3">
        <v>0.0</v>
      </c>
      <c r="G619" s="3">
        <f t="shared" si="134"/>
        <v>5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 t="s">
        <v>55</v>
      </c>
      <c r="B620" s="3" t="s">
        <v>843</v>
      </c>
      <c r="C620" s="3" t="s">
        <v>805</v>
      </c>
      <c r="D620" s="3">
        <v>0.0</v>
      </c>
      <c r="E620" s="3">
        <v>0.0</v>
      </c>
      <c r="F620" s="3">
        <v>0.0</v>
      </c>
      <c r="G620" s="3">
        <f t="shared" si="134"/>
        <v>5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 t="s">
        <v>1244</v>
      </c>
      <c r="B621" s="3" t="s">
        <v>1245</v>
      </c>
      <c r="C621" s="3" t="s">
        <v>529</v>
      </c>
      <c r="D621" s="3">
        <v>0.0</v>
      </c>
      <c r="E621" s="3">
        <v>0.0</v>
      </c>
      <c r="F621" s="3">
        <f>SUM(D621+E621)</f>
        <v>0</v>
      </c>
      <c r="G621" s="3">
        <f t="shared" si="134"/>
        <v>5</v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4" t="s">
        <v>708</v>
      </c>
      <c r="B622" s="4" t="s">
        <v>1246</v>
      </c>
      <c r="C622" s="4" t="s">
        <v>529</v>
      </c>
      <c r="D622" s="4">
        <v>0.0</v>
      </c>
      <c r="E622" s="4">
        <v>0.0</v>
      </c>
      <c r="F622" s="4">
        <v>0.0</v>
      </c>
      <c r="G622" s="3">
        <f>5</f>
        <v>5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 t="s">
        <v>31</v>
      </c>
      <c r="B623" s="3" t="s">
        <v>87</v>
      </c>
      <c r="C623" s="3" t="s">
        <v>459</v>
      </c>
      <c r="D623" s="3">
        <v>0.0</v>
      </c>
      <c r="E623" s="3">
        <v>0.0</v>
      </c>
      <c r="F623" s="3">
        <v>0.0</v>
      </c>
      <c r="G623" s="3">
        <f t="shared" ref="G623:G625" si="135">5</f>
        <v>5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 t="s">
        <v>204</v>
      </c>
      <c r="B624" s="3" t="s">
        <v>205</v>
      </c>
      <c r="C624" s="3" t="s">
        <v>411</v>
      </c>
      <c r="D624" s="3">
        <v>0.0</v>
      </c>
      <c r="E624" s="3">
        <v>0.0</v>
      </c>
      <c r="F624" s="3">
        <v>0.0</v>
      </c>
      <c r="G624" s="3">
        <f t="shared" si="135"/>
        <v>5</v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 t="s">
        <v>506</v>
      </c>
      <c r="B625" s="3" t="s">
        <v>1247</v>
      </c>
      <c r="C625" s="3" t="s">
        <v>557</v>
      </c>
      <c r="D625" s="3">
        <v>0.0</v>
      </c>
      <c r="E625" s="3">
        <v>0.0</v>
      </c>
      <c r="F625" s="3">
        <v>0.0</v>
      </c>
      <c r="G625" s="3">
        <f t="shared" si="135"/>
        <v>5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 t="s">
        <v>691</v>
      </c>
      <c r="B626" s="3" t="s">
        <v>1248</v>
      </c>
      <c r="C626" s="3" t="s">
        <v>529</v>
      </c>
      <c r="D626" s="3">
        <v>0.0</v>
      </c>
      <c r="E626" s="3">
        <v>0.0</v>
      </c>
      <c r="F626" s="3">
        <v>0.0</v>
      </c>
      <c r="G626" s="3">
        <f>2+2</f>
        <v>4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4" t="s">
        <v>755</v>
      </c>
      <c r="B627" s="4" t="s">
        <v>1249</v>
      </c>
      <c r="C627" s="4" t="s">
        <v>411</v>
      </c>
      <c r="D627" s="4">
        <v>0.0</v>
      </c>
      <c r="E627" s="4">
        <v>0.0</v>
      </c>
      <c r="F627" s="4">
        <v>0.0</v>
      </c>
      <c r="G627" s="3">
        <f>2+2</f>
        <v>4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 t="s">
        <v>1250</v>
      </c>
      <c r="B628" s="3" t="s">
        <v>890</v>
      </c>
      <c r="C628" s="3" t="s">
        <v>516</v>
      </c>
      <c r="D628" s="3">
        <v>0.0</v>
      </c>
      <c r="E628" s="3">
        <v>0.0</v>
      </c>
      <c r="F628" s="3">
        <v>0.0</v>
      </c>
      <c r="G628" s="3">
        <f t="shared" ref="G628:G630" si="136">4</f>
        <v>4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 t="s">
        <v>235</v>
      </c>
      <c r="B629" s="3" t="s">
        <v>1251</v>
      </c>
      <c r="C629" s="3" t="s">
        <v>503</v>
      </c>
      <c r="D629" s="3">
        <v>0.0</v>
      </c>
      <c r="E629" s="3">
        <v>0.0</v>
      </c>
      <c r="F629" s="3">
        <v>0.0</v>
      </c>
      <c r="G629" s="3">
        <f t="shared" si="136"/>
        <v>4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 t="s">
        <v>1252</v>
      </c>
      <c r="B630" s="3" t="s">
        <v>1253</v>
      </c>
      <c r="C630" s="3" t="s">
        <v>459</v>
      </c>
      <c r="D630" s="3">
        <v>0.0</v>
      </c>
      <c r="E630" s="3">
        <v>0.0</v>
      </c>
      <c r="F630" s="3">
        <v>0.0</v>
      </c>
      <c r="G630" s="3">
        <f t="shared" si="136"/>
        <v>4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4" t="s">
        <v>108</v>
      </c>
      <c r="B631" s="4" t="s">
        <v>1254</v>
      </c>
      <c r="C631" s="4" t="s">
        <v>580</v>
      </c>
      <c r="D631" s="4">
        <v>0.0</v>
      </c>
      <c r="E631" s="4">
        <v>0.0</v>
      </c>
      <c r="F631" s="4">
        <v>0.0</v>
      </c>
      <c r="G631" s="3">
        <f t="shared" ref="G631:G632" si="137">4</f>
        <v>4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4" t="s">
        <v>233</v>
      </c>
      <c r="B632" s="4" t="s">
        <v>1255</v>
      </c>
      <c r="C632" s="4" t="s">
        <v>749</v>
      </c>
      <c r="D632" s="4">
        <v>0.0</v>
      </c>
      <c r="E632" s="4">
        <v>0.0</v>
      </c>
      <c r="F632" s="4">
        <v>0.0</v>
      </c>
      <c r="G632" s="3">
        <f t="shared" si="137"/>
        <v>4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 t="s">
        <v>180</v>
      </c>
      <c r="B633" s="3" t="s">
        <v>1256</v>
      </c>
      <c r="C633" s="3" t="s">
        <v>1257</v>
      </c>
      <c r="D633" s="3">
        <v>0.0</v>
      </c>
      <c r="E633" s="3">
        <v>0.0</v>
      </c>
      <c r="F633" s="3">
        <v>0.0</v>
      </c>
      <c r="G633" s="3">
        <f t="shared" ref="G633:G634" si="138">2+2</f>
        <v>4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 t="s">
        <v>251</v>
      </c>
      <c r="B634" s="3" t="s">
        <v>1258</v>
      </c>
      <c r="C634" s="3" t="s">
        <v>459</v>
      </c>
      <c r="D634" s="3">
        <v>0.0</v>
      </c>
      <c r="E634" s="3">
        <v>0.0</v>
      </c>
      <c r="F634" s="3">
        <v>0.0</v>
      </c>
      <c r="G634" s="3">
        <f t="shared" si="138"/>
        <v>4</v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4" t="s">
        <v>135</v>
      </c>
      <c r="B635" s="4" t="s">
        <v>1259</v>
      </c>
      <c r="C635" s="4" t="s">
        <v>386</v>
      </c>
      <c r="D635" s="4">
        <v>0.0</v>
      </c>
      <c r="E635" s="4">
        <v>0.0</v>
      </c>
      <c r="F635" s="4">
        <v>0.0</v>
      </c>
      <c r="G635" s="3">
        <f>2+2</f>
        <v>4</v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4" t="s">
        <v>1260</v>
      </c>
      <c r="B636" s="4" t="s">
        <v>1261</v>
      </c>
      <c r="C636" s="4" t="s">
        <v>371</v>
      </c>
      <c r="D636" s="4">
        <v>0.0</v>
      </c>
      <c r="E636" s="4">
        <v>0.0</v>
      </c>
      <c r="F636" s="4">
        <v>0.0</v>
      </c>
      <c r="G636" s="3">
        <f>4</f>
        <v>4</v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 t="s">
        <v>1262</v>
      </c>
      <c r="B637" s="3" t="s">
        <v>1263</v>
      </c>
      <c r="C637" s="3" t="s">
        <v>731</v>
      </c>
      <c r="D637" s="3">
        <v>0.0</v>
      </c>
      <c r="E637" s="3">
        <v>0.0</v>
      </c>
      <c r="F637" s="3">
        <v>0.0</v>
      </c>
      <c r="G637" s="3">
        <f>4</f>
        <v>4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4" t="s">
        <v>66</v>
      </c>
      <c r="B638" s="4" t="s">
        <v>1264</v>
      </c>
      <c r="C638" s="4" t="s">
        <v>371</v>
      </c>
      <c r="D638" s="4">
        <v>0.0</v>
      </c>
      <c r="E638" s="4">
        <v>0.0</v>
      </c>
      <c r="F638" s="4">
        <v>0.0</v>
      </c>
      <c r="G638" s="3">
        <f t="shared" ref="G638:G639" si="139">4</f>
        <v>4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4" t="s">
        <v>1265</v>
      </c>
      <c r="B639" s="4" t="s">
        <v>995</v>
      </c>
      <c r="C639" s="4" t="s">
        <v>734</v>
      </c>
      <c r="D639" s="4">
        <v>0.0</v>
      </c>
      <c r="E639" s="4">
        <v>0.0</v>
      </c>
      <c r="F639" s="4">
        <v>0.0</v>
      </c>
      <c r="G639" s="3">
        <f t="shared" si="139"/>
        <v>4</v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 t="s">
        <v>649</v>
      </c>
      <c r="B640" s="3" t="s">
        <v>1266</v>
      </c>
      <c r="C640" s="3" t="s">
        <v>361</v>
      </c>
      <c r="D640" s="3">
        <v>0.0</v>
      </c>
      <c r="E640" s="3">
        <v>0.0</v>
      </c>
      <c r="F640" s="3">
        <v>0.0</v>
      </c>
      <c r="G640" s="3">
        <f>2+2</f>
        <v>4</v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 t="s">
        <v>1048</v>
      </c>
      <c r="B641" s="3" t="s">
        <v>1267</v>
      </c>
      <c r="C641" s="3" t="s">
        <v>1268</v>
      </c>
      <c r="D641" s="3">
        <v>0.0</v>
      </c>
      <c r="E641" s="3">
        <v>0.0</v>
      </c>
      <c r="F641" s="3">
        <v>0.0</v>
      </c>
      <c r="G641" s="3">
        <f>2+2</f>
        <v>4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4" t="s">
        <v>31</v>
      </c>
      <c r="B642" s="4" t="s">
        <v>1269</v>
      </c>
      <c r="C642" s="4" t="s">
        <v>571</v>
      </c>
      <c r="D642" s="4">
        <v>0.0</v>
      </c>
      <c r="E642" s="4">
        <v>0.0</v>
      </c>
      <c r="F642" s="4">
        <v>0.0</v>
      </c>
      <c r="G642" s="3">
        <f>2+2</f>
        <v>4</v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 t="s">
        <v>281</v>
      </c>
      <c r="B643" s="3" t="s">
        <v>1270</v>
      </c>
      <c r="C643" s="3" t="s">
        <v>361</v>
      </c>
      <c r="D643" s="3">
        <v>0.0</v>
      </c>
      <c r="E643" s="3">
        <v>0.0</v>
      </c>
      <c r="F643" s="3">
        <v>0.0</v>
      </c>
      <c r="G643" s="3">
        <f>2+2</f>
        <v>4</v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4" t="s">
        <v>1271</v>
      </c>
      <c r="B644" s="4" t="s">
        <v>1272</v>
      </c>
      <c r="C644" s="4" t="s">
        <v>361</v>
      </c>
      <c r="D644" s="4">
        <v>0.0</v>
      </c>
      <c r="E644" s="4">
        <v>0.0</v>
      </c>
      <c r="F644" s="4">
        <v>0.0</v>
      </c>
      <c r="G644" s="3">
        <f>2+2</f>
        <v>4</v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 t="s">
        <v>303</v>
      </c>
      <c r="B645" s="3" t="s">
        <v>1273</v>
      </c>
      <c r="C645" s="3" t="s">
        <v>487</v>
      </c>
      <c r="D645" s="3">
        <v>0.0</v>
      </c>
      <c r="E645" s="3">
        <v>0.0</v>
      </c>
      <c r="F645" s="3">
        <f>SUM(D645+E645)</f>
        <v>0</v>
      </c>
      <c r="G645" s="3">
        <f>4</f>
        <v>4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4" t="s">
        <v>876</v>
      </c>
      <c r="B646" s="4" t="s">
        <v>1274</v>
      </c>
      <c r="C646" s="4" t="s">
        <v>371</v>
      </c>
      <c r="D646" s="4">
        <v>0.0</v>
      </c>
      <c r="E646" s="4">
        <v>0.0</v>
      </c>
      <c r="F646" s="4">
        <v>0.0</v>
      </c>
      <c r="G646" s="3">
        <f>4</f>
        <v>4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 t="s">
        <v>123</v>
      </c>
      <c r="B647" s="3" t="s">
        <v>124</v>
      </c>
      <c r="C647" s="3" t="s">
        <v>557</v>
      </c>
      <c r="D647" s="3">
        <v>0.0</v>
      </c>
      <c r="E647" s="3">
        <v>0.0</v>
      </c>
      <c r="F647" s="3">
        <f>SUM(D647:E647)</f>
        <v>0</v>
      </c>
      <c r="G647" s="3">
        <f>4</f>
        <v>4</v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4" t="s">
        <v>990</v>
      </c>
      <c r="B648" s="4" t="s">
        <v>1275</v>
      </c>
      <c r="C648" s="4" t="s">
        <v>738</v>
      </c>
      <c r="D648" s="4">
        <v>0.0</v>
      </c>
      <c r="E648" s="4">
        <v>0.0</v>
      </c>
      <c r="F648" s="4">
        <v>0.0</v>
      </c>
      <c r="G648" s="3">
        <f>2+2</f>
        <v>4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 t="s">
        <v>108</v>
      </c>
      <c r="B649" s="3" t="s">
        <v>1276</v>
      </c>
      <c r="C649" s="3" t="s">
        <v>487</v>
      </c>
      <c r="D649" s="3">
        <v>0.0</v>
      </c>
      <c r="E649" s="3">
        <v>0.0</v>
      </c>
      <c r="F649" s="3">
        <v>0.0</v>
      </c>
      <c r="G649" s="3">
        <f>2+2</f>
        <v>4</v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 t="s">
        <v>798</v>
      </c>
      <c r="B650" s="3" t="s">
        <v>1277</v>
      </c>
      <c r="C650" s="3" t="s">
        <v>361</v>
      </c>
      <c r="D650" s="3">
        <v>0.0</v>
      </c>
      <c r="E650" s="3">
        <v>0.0</v>
      </c>
      <c r="F650" s="3">
        <v>0.0</v>
      </c>
      <c r="G650" s="3">
        <f>4</f>
        <v>4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4" t="s">
        <v>457</v>
      </c>
      <c r="B651" s="4" t="s">
        <v>1278</v>
      </c>
      <c r="C651" s="4" t="s">
        <v>571</v>
      </c>
      <c r="D651" s="4">
        <v>0.0</v>
      </c>
      <c r="E651" s="4">
        <v>0.0</v>
      </c>
      <c r="F651" s="4">
        <v>0.0</v>
      </c>
      <c r="G651" s="3">
        <f>2+2</f>
        <v>4</v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 t="s">
        <v>276</v>
      </c>
      <c r="B652" s="3" t="s">
        <v>330</v>
      </c>
      <c r="C652" s="3" t="s">
        <v>1279</v>
      </c>
      <c r="D652" s="3">
        <v>0.0</v>
      </c>
      <c r="E652" s="3">
        <v>0.0</v>
      </c>
      <c r="F652" s="3">
        <v>0.0</v>
      </c>
      <c r="G652" s="3">
        <f>2+2</f>
        <v>4</v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 t="s">
        <v>811</v>
      </c>
      <c r="B653" s="3" t="s">
        <v>1280</v>
      </c>
      <c r="C653" s="3" t="s">
        <v>371</v>
      </c>
      <c r="D653" s="3">
        <v>0.0</v>
      </c>
      <c r="E653" s="3">
        <v>0.0</v>
      </c>
      <c r="F653" s="3">
        <v>0.0</v>
      </c>
      <c r="G653" s="3">
        <v>2.0</v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 t="s">
        <v>1281</v>
      </c>
      <c r="B654" s="3" t="s">
        <v>1282</v>
      </c>
      <c r="C654" s="3" t="s">
        <v>487</v>
      </c>
      <c r="D654" s="3">
        <v>0.0</v>
      </c>
      <c r="E654" s="3">
        <v>0.0</v>
      </c>
      <c r="F654" s="3">
        <v>0.0</v>
      </c>
      <c r="G654" s="3">
        <f t="shared" ref="G654:G656" si="140">2</f>
        <v>2</v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 t="s">
        <v>851</v>
      </c>
      <c r="B655" s="3" t="s">
        <v>1283</v>
      </c>
      <c r="C655" s="3" t="s">
        <v>805</v>
      </c>
      <c r="D655" s="3">
        <v>0.0</v>
      </c>
      <c r="E655" s="3">
        <v>0.0</v>
      </c>
      <c r="F655" s="3">
        <v>0.0</v>
      </c>
      <c r="G655" s="3">
        <f t="shared" si="140"/>
        <v>2</v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 t="s">
        <v>180</v>
      </c>
      <c r="B656" s="3" t="s">
        <v>181</v>
      </c>
      <c r="C656" s="3" t="s">
        <v>731</v>
      </c>
      <c r="D656" s="3">
        <v>0.0</v>
      </c>
      <c r="E656" s="3">
        <v>0.0</v>
      </c>
      <c r="F656" s="3">
        <v>0.0</v>
      </c>
      <c r="G656" s="3">
        <f t="shared" si="140"/>
        <v>2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4" t="s">
        <v>595</v>
      </c>
      <c r="B657" s="4" t="s">
        <v>1284</v>
      </c>
      <c r="C657" s="4" t="s">
        <v>361</v>
      </c>
      <c r="D657" s="4">
        <v>0.0</v>
      </c>
      <c r="E657" s="4">
        <v>0.0</v>
      </c>
      <c r="F657" s="4">
        <v>0.0</v>
      </c>
      <c r="G657" s="3">
        <f>2</f>
        <v>2</v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 t="s">
        <v>904</v>
      </c>
      <c r="B658" s="3" t="s">
        <v>1285</v>
      </c>
      <c r="C658" s="3" t="s">
        <v>386</v>
      </c>
      <c r="D658" s="3">
        <v>0.0</v>
      </c>
      <c r="E658" s="3">
        <v>0.0</v>
      </c>
      <c r="F658" s="3">
        <v>0.0</v>
      </c>
      <c r="G658" s="3">
        <f t="shared" ref="G658:G659" si="141">2</f>
        <v>2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 t="s">
        <v>106</v>
      </c>
      <c r="B659" s="3" t="s">
        <v>1286</v>
      </c>
      <c r="C659" s="3" t="s">
        <v>553</v>
      </c>
      <c r="D659" s="3">
        <v>0.0</v>
      </c>
      <c r="E659" s="3">
        <v>0.0</v>
      </c>
      <c r="F659" s="3">
        <f>SUM(D659:E659)</f>
        <v>0</v>
      </c>
      <c r="G659" s="3">
        <f t="shared" si="141"/>
        <v>2</v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4" t="s">
        <v>131</v>
      </c>
      <c r="B660" s="4" t="s">
        <v>1287</v>
      </c>
      <c r="C660" s="4" t="s">
        <v>368</v>
      </c>
      <c r="D660" s="4">
        <v>0.0</v>
      </c>
      <c r="E660" s="4">
        <v>0.0</v>
      </c>
      <c r="F660" s="4">
        <v>0.0</v>
      </c>
      <c r="G660" s="3">
        <f>2</f>
        <v>2</v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 t="s">
        <v>114</v>
      </c>
      <c r="B661" s="3" t="s">
        <v>1288</v>
      </c>
      <c r="C661" s="3" t="s">
        <v>411</v>
      </c>
      <c r="D661" s="3">
        <v>0.0</v>
      </c>
      <c r="E661" s="3">
        <v>0.0</v>
      </c>
      <c r="F661" s="3">
        <v>0.0</v>
      </c>
      <c r="G661" s="3">
        <f>2</f>
        <v>2</v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 t="s">
        <v>166</v>
      </c>
      <c r="B662" s="3" t="s">
        <v>1289</v>
      </c>
      <c r="C662" s="3" t="s">
        <v>386</v>
      </c>
      <c r="D662" s="3">
        <v>0.0</v>
      </c>
      <c r="E662" s="3">
        <v>0.0</v>
      </c>
      <c r="F662" s="3">
        <v>0.0</v>
      </c>
      <c r="G662" s="3">
        <v>2.0</v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 t="s">
        <v>578</v>
      </c>
      <c r="B663" s="3" t="s">
        <v>1290</v>
      </c>
      <c r="C663" s="3" t="s">
        <v>411</v>
      </c>
      <c r="D663" s="3">
        <v>0.0</v>
      </c>
      <c r="E663" s="3">
        <v>0.0</v>
      </c>
      <c r="F663" s="3">
        <v>0.0</v>
      </c>
      <c r="G663" s="3">
        <v>2.0</v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4" t="s">
        <v>1291</v>
      </c>
      <c r="B664" s="4" t="s">
        <v>1292</v>
      </c>
      <c r="C664" s="4" t="s">
        <v>954</v>
      </c>
      <c r="D664" s="4">
        <v>0.0</v>
      </c>
      <c r="E664" s="4">
        <v>0.0</v>
      </c>
      <c r="F664" s="4">
        <v>0.0</v>
      </c>
      <c r="G664" s="3">
        <f>2</f>
        <v>2</v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 t="s">
        <v>166</v>
      </c>
      <c r="B665" s="3" t="s">
        <v>1293</v>
      </c>
      <c r="C665" s="3" t="s">
        <v>738</v>
      </c>
      <c r="D665" s="3">
        <v>0.0</v>
      </c>
      <c r="E665" s="3">
        <v>0.0</v>
      </c>
      <c r="F665" s="3">
        <v>0.0</v>
      </c>
      <c r="G665" s="3">
        <f>2</f>
        <v>2</v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4" t="s">
        <v>766</v>
      </c>
      <c r="B666" s="4" t="s">
        <v>647</v>
      </c>
      <c r="C666" s="4" t="s">
        <v>512</v>
      </c>
      <c r="D666" s="4">
        <v>0.0</v>
      </c>
      <c r="E666" s="4">
        <v>0.0</v>
      </c>
      <c r="F666" s="4">
        <v>0.0</v>
      </c>
      <c r="G666" s="3">
        <f t="shared" ref="G666:G667" si="142">2</f>
        <v>2</v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4" t="s">
        <v>1046</v>
      </c>
      <c r="B667" s="4" t="s">
        <v>1294</v>
      </c>
      <c r="C667" s="4" t="s">
        <v>785</v>
      </c>
      <c r="D667" s="4">
        <v>0.0</v>
      </c>
      <c r="E667" s="4">
        <v>0.0</v>
      </c>
      <c r="F667" s="4">
        <v>0.0</v>
      </c>
      <c r="G667" s="3">
        <f t="shared" si="142"/>
        <v>2</v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 t="s">
        <v>257</v>
      </c>
      <c r="B668" s="3" t="s">
        <v>1295</v>
      </c>
      <c r="C668" s="3" t="s">
        <v>529</v>
      </c>
      <c r="D668" s="3">
        <v>0.0</v>
      </c>
      <c r="E668" s="3">
        <v>0.0</v>
      </c>
      <c r="F668" s="3">
        <v>0.0</v>
      </c>
      <c r="G668" s="3">
        <f t="shared" ref="G668:G669" si="143">2</f>
        <v>2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 t="s">
        <v>170</v>
      </c>
      <c r="B669" s="3" t="s">
        <v>1296</v>
      </c>
      <c r="C669" s="3" t="s">
        <v>749</v>
      </c>
      <c r="D669" s="3">
        <v>0.0</v>
      </c>
      <c r="E669" s="3">
        <v>0.0</v>
      </c>
      <c r="F669" s="3">
        <v>0.0</v>
      </c>
      <c r="G669" s="3">
        <f t="shared" si="143"/>
        <v>2</v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 t="s">
        <v>170</v>
      </c>
      <c r="B670" s="3" t="s">
        <v>1297</v>
      </c>
      <c r="C670" s="3" t="s">
        <v>738</v>
      </c>
      <c r="D670" s="3">
        <v>0.0</v>
      </c>
      <c r="E670" s="3">
        <v>0.0</v>
      </c>
      <c r="F670" s="3">
        <v>0.0</v>
      </c>
      <c r="G670" s="3">
        <v>2.0</v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4" t="s">
        <v>377</v>
      </c>
      <c r="B671" s="4" t="s">
        <v>1298</v>
      </c>
      <c r="C671" s="4" t="s">
        <v>512</v>
      </c>
      <c r="D671" s="4">
        <v>0.0</v>
      </c>
      <c r="E671" s="4">
        <v>0.0</v>
      </c>
      <c r="F671" s="4">
        <v>0.0</v>
      </c>
      <c r="G671" s="3">
        <f t="shared" ref="G671:G672" si="144">2</f>
        <v>2</v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4" t="s">
        <v>755</v>
      </c>
      <c r="B672" s="4" t="s">
        <v>1299</v>
      </c>
      <c r="C672" s="4" t="s">
        <v>415</v>
      </c>
      <c r="D672" s="4">
        <v>0.0</v>
      </c>
      <c r="E672" s="4">
        <v>0.0</v>
      </c>
      <c r="F672" s="4">
        <v>0.0</v>
      </c>
      <c r="G672" s="3">
        <f t="shared" si="144"/>
        <v>2</v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 t="s">
        <v>1300</v>
      </c>
      <c r="B673" s="3" t="s">
        <v>1301</v>
      </c>
      <c r="C673" s="3" t="s">
        <v>425</v>
      </c>
      <c r="D673" s="3">
        <v>0.0</v>
      </c>
      <c r="E673" s="3">
        <v>0.0</v>
      </c>
      <c r="F673" s="3">
        <v>0.0</v>
      </c>
      <c r="G673" s="3">
        <f>2</f>
        <v>2</v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4" t="s">
        <v>45</v>
      </c>
      <c r="B674" s="4" t="s">
        <v>57</v>
      </c>
      <c r="C674" s="4" t="s">
        <v>734</v>
      </c>
      <c r="D674" s="4">
        <v>0.0</v>
      </c>
      <c r="E674" s="4">
        <v>0.0</v>
      </c>
      <c r="F674" s="4">
        <v>0.0</v>
      </c>
      <c r="G674" s="3">
        <f t="shared" ref="G674:G676" si="145">2</f>
        <v>2</v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4" t="s">
        <v>110</v>
      </c>
      <c r="B675" s="4" t="s">
        <v>1091</v>
      </c>
      <c r="C675" s="4" t="s">
        <v>535</v>
      </c>
      <c r="D675" s="4">
        <v>0.0</v>
      </c>
      <c r="E675" s="4">
        <v>0.0</v>
      </c>
      <c r="F675" s="4">
        <v>0.0</v>
      </c>
      <c r="G675" s="3">
        <f t="shared" si="145"/>
        <v>2</v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4" t="s">
        <v>1302</v>
      </c>
      <c r="B676" s="4" t="s">
        <v>1303</v>
      </c>
      <c r="C676" s="4" t="s">
        <v>411</v>
      </c>
      <c r="D676" s="4">
        <v>0.0</v>
      </c>
      <c r="E676" s="4">
        <v>0.0</v>
      </c>
      <c r="F676" s="4">
        <v>0.0</v>
      </c>
      <c r="G676" s="3">
        <f t="shared" si="145"/>
        <v>2</v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 t="s">
        <v>385</v>
      </c>
      <c r="B677" s="3" t="s">
        <v>1304</v>
      </c>
      <c r="C677" s="3" t="s">
        <v>411</v>
      </c>
      <c r="D677" s="3">
        <v>0.0</v>
      </c>
      <c r="E677" s="3">
        <v>0.0</v>
      </c>
      <c r="F677" s="3">
        <v>0.0</v>
      </c>
      <c r="G677" s="3">
        <f>2</f>
        <v>2</v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4" t="s">
        <v>233</v>
      </c>
      <c r="B678" s="4" t="s">
        <v>1305</v>
      </c>
      <c r="C678" s="4" t="s">
        <v>580</v>
      </c>
      <c r="D678" s="4">
        <v>0.0</v>
      </c>
      <c r="E678" s="4">
        <v>0.0</v>
      </c>
      <c r="F678" s="4">
        <v>0.0</v>
      </c>
      <c r="G678" s="3">
        <f t="shared" ref="G678:G679" si="146">2</f>
        <v>2</v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4" t="s">
        <v>574</v>
      </c>
      <c r="B679" s="4" t="s">
        <v>1306</v>
      </c>
      <c r="C679" s="4" t="s">
        <v>516</v>
      </c>
      <c r="D679" s="4">
        <v>0.0</v>
      </c>
      <c r="E679" s="4">
        <v>0.0</v>
      </c>
      <c r="F679" s="4">
        <v>0.0</v>
      </c>
      <c r="G679" s="3">
        <f t="shared" si="146"/>
        <v>2</v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 t="s">
        <v>574</v>
      </c>
      <c r="B680" s="3" t="s">
        <v>1307</v>
      </c>
      <c r="C680" s="3" t="s">
        <v>749</v>
      </c>
      <c r="D680" s="3">
        <v>0.0</v>
      </c>
      <c r="E680" s="3">
        <v>0.0</v>
      </c>
      <c r="F680" s="3">
        <v>0.0</v>
      </c>
      <c r="G680" s="3">
        <f t="shared" ref="G680:G681" si="147">2</f>
        <v>2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 t="s">
        <v>135</v>
      </c>
      <c r="B681" s="3" t="s">
        <v>1308</v>
      </c>
      <c r="C681" s="3" t="s">
        <v>571</v>
      </c>
      <c r="D681" s="3">
        <v>0.0</v>
      </c>
      <c r="E681" s="3">
        <v>0.0</v>
      </c>
      <c r="F681" s="3">
        <v>0.0</v>
      </c>
      <c r="G681" s="3">
        <f t="shared" si="147"/>
        <v>2</v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4" t="s">
        <v>1309</v>
      </c>
      <c r="B682" s="4" t="s">
        <v>1310</v>
      </c>
      <c r="C682" s="4" t="s">
        <v>726</v>
      </c>
      <c r="D682" s="4">
        <v>0.0</v>
      </c>
      <c r="E682" s="4">
        <v>0.0</v>
      </c>
      <c r="F682" s="4">
        <v>0.0</v>
      </c>
      <c r="G682" s="3">
        <f t="shared" ref="G682:G685" si="148">2</f>
        <v>2</v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4" t="s">
        <v>180</v>
      </c>
      <c r="B683" s="4" t="s">
        <v>1311</v>
      </c>
      <c r="C683" s="4" t="s">
        <v>371</v>
      </c>
      <c r="D683" s="4">
        <v>0.0</v>
      </c>
      <c r="E683" s="4">
        <v>0.0</v>
      </c>
      <c r="F683" s="4">
        <v>0.0</v>
      </c>
      <c r="G683" s="3">
        <f t="shared" si="148"/>
        <v>2</v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4" t="s">
        <v>10</v>
      </c>
      <c r="B684" s="4" t="s">
        <v>1312</v>
      </c>
      <c r="C684" s="4" t="s">
        <v>512</v>
      </c>
      <c r="D684" s="4">
        <v>0.0</v>
      </c>
      <c r="E684" s="4">
        <v>0.0</v>
      </c>
      <c r="F684" s="4">
        <v>0.0</v>
      </c>
      <c r="G684" s="3">
        <f t="shared" si="148"/>
        <v>2</v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4" t="s">
        <v>1313</v>
      </c>
      <c r="B685" s="4" t="s">
        <v>1314</v>
      </c>
      <c r="C685" s="4" t="s">
        <v>415</v>
      </c>
      <c r="D685" s="4">
        <v>0.0</v>
      </c>
      <c r="E685" s="4">
        <v>0.0</v>
      </c>
      <c r="F685" s="4">
        <v>0.0</v>
      </c>
      <c r="G685" s="3">
        <f t="shared" si="148"/>
        <v>2</v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 t="s">
        <v>456</v>
      </c>
      <c r="B686" s="3" t="s">
        <v>1315</v>
      </c>
      <c r="C686" s="3" t="s">
        <v>361</v>
      </c>
      <c r="D686" s="3">
        <v>0.0</v>
      </c>
      <c r="E686" s="3">
        <v>0.0</v>
      </c>
      <c r="F686" s="3">
        <v>0.0</v>
      </c>
      <c r="G686" s="3">
        <f t="shared" ref="G686:G687" si="149">2</f>
        <v>2</v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 t="s">
        <v>764</v>
      </c>
      <c r="B687" s="3" t="s">
        <v>1316</v>
      </c>
      <c r="C687" s="3" t="s">
        <v>487</v>
      </c>
      <c r="D687" s="3">
        <v>0.0</v>
      </c>
      <c r="E687" s="3">
        <v>0.0</v>
      </c>
      <c r="F687" s="3">
        <v>0.0</v>
      </c>
      <c r="G687" s="3">
        <f t="shared" si="149"/>
        <v>2</v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4" t="s">
        <v>1317</v>
      </c>
      <c r="B688" s="4" t="s">
        <v>1318</v>
      </c>
      <c r="C688" s="4" t="s">
        <v>411</v>
      </c>
      <c r="D688" s="4">
        <v>0.0</v>
      </c>
      <c r="E688" s="4">
        <v>0.0</v>
      </c>
      <c r="F688" s="4">
        <v>0.0</v>
      </c>
      <c r="G688" s="3">
        <f>2</f>
        <v>2</v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 t="s">
        <v>1319</v>
      </c>
      <c r="B689" s="3" t="s">
        <v>1320</v>
      </c>
      <c r="C689" s="3" t="s">
        <v>361</v>
      </c>
      <c r="D689" s="3">
        <v>0.0</v>
      </c>
      <c r="E689" s="3">
        <v>0.0</v>
      </c>
      <c r="F689" s="3">
        <v>0.0</v>
      </c>
      <c r="G689" s="3">
        <f t="shared" ref="G689:G694" si="150">2</f>
        <v>2</v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 t="s">
        <v>166</v>
      </c>
      <c r="B690" s="3" t="s">
        <v>1321</v>
      </c>
      <c r="C690" s="3" t="s">
        <v>361</v>
      </c>
      <c r="D690" s="3">
        <v>0.0</v>
      </c>
      <c r="E690" s="3">
        <v>0.0</v>
      </c>
      <c r="F690" s="3">
        <v>0.0</v>
      </c>
      <c r="G690" s="3">
        <f t="shared" si="150"/>
        <v>2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 t="s">
        <v>1188</v>
      </c>
      <c r="B691" s="3" t="s">
        <v>1322</v>
      </c>
      <c r="C691" s="3" t="s">
        <v>386</v>
      </c>
      <c r="D691" s="3">
        <v>0.0</v>
      </c>
      <c r="E691" s="3">
        <v>0.0</v>
      </c>
      <c r="F691" s="3">
        <v>0.0</v>
      </c>
      <c r="G691" s="3">
        <f t="shared" si="150"/>
        <v>2</v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 t="s">
        <v>183</v>
      </c>
      <c r="B692" s="3" t="s">
        <v>1323</v>
      </c>
      <c r="C692" s="3" t="s">
        <v>571</v>
      </c>
      <c r="D692" s="3">
        <v>0.0</v>
      </c>
      <c r="E692" s="3">
        <v>0.0</v>
      </c>
      <c r="F692" s="3">
        <v>0.0</v>
      </c>
      <c r="G692" s="3">
        <f t="shared" si="150"/>
        <v>2</v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 t="s">
        <v>851</v>
      </c>
      <c r="B693" s="3" t="s">
        <v>1324</v>
      </c>
      <c r="C693" s="3" t="s">
        <v>386</v>
      </c>
      <c r="D693" s="3">
        <v>0.0</v>
      </c>
      <c r="E693" s="3">
        <v>0.0</v>
      </c>
      <c r="F693" s="3">
        <v>0.0</v>
      </c>
      <c r="G693" s="3">
        <f t="shared" si="150"/>
        <v>2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 t="s">
        <v>108</v>
      </c>
      <c r="B694" s="3" t="s">
        <v>419</v>
      </c>
      <c r="C694" s="3" t="s">
        <v>512</v>
      </c>
      <c r="D694" s="3">
        <v>0.0</v>
      </c>
      <c r="E694" s="3">
        <v>0.0</v>
      </c>
      <c r="F694" s="3">
        <v>0.0</v>
      </c>
      <c r="G694" s="3">
        <f t="shared" si="150"/>
        <v>2</v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4" t="s">
        <v>623</v>
      </c>
      <c r="B695" s="4" t="s">
        <v>1325</v>
      </c>
      <c r="C695" s="4" t="s">
        <v>785</v>
      </c>
      <c r="D695" s="4">
        <v>0.0</v>
      </c>
      <c r="E695" s="4">
        <v>0.0</v>
      </c>
      <c r="F695" s="4">
        <v>0.0</v>
      </c>
      <c r="G695" s="3">
        <f>2</f>
        <v>2</v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 t="s">
        <v>166</v>
      </c>
      <c r="B696" s="3" t="s">
        <v>1326</v>
      </c>
      <c r="C696" s="3" t="s">
        <v>557</v>
      </c>
      <c r="D696" s="3">
        <v>0.0</v>
      </c>
      <c r="E696" s="3">
        <v>0.0</v>
      </c>
      <c r="F696" s="3">
        <v>0.0</v>
      </c>
      <c r="G696" s="3">
        <v>2.0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4" t="s">
        <v>1327</v>
      </c>
      <c r="B697" s="4" t="s">
        <v>1328</v>
      </c>
      <c r="C697" s="4" t="s">
        <v>785</v>
      </c>
      <c r="D697" s="4">
        <v>0.0</v>
      </c>
      <c r="E697" s="4">
        <v>0.0</v>
      </c>
      <c r="F697" s="4">
        <v>0.0</v>
      </c>
      <c r="G697" s="3">
        <f>2</f>
        <v>2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 t="s">
        <v>1329</v>
      </c>
      <c r="B698" s="3" t="s">
        <v>1330</v>
      </c>
      <c r="C698" s="3" t="s">
        <v>738</v>
      </c>
      <c r="D698" s="3">
        <v>0.0</v>
      </c>
      <c r="E698" s="3">
        <v>0.0</v>
      </c>
      <c r="F698" s="3">
        <v>0.0</v>
      </c>
      <c r="G698" s="3">
        <f>2</f>
        <v>2</v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4" t="s">
        <v>1331</v>
      </c>
      <c r="B699" s="4" t="s">
        <v>1332</v>
      </c>
      <c r="C699" s="4" t="s">
        <v>415</v>
      </c>
      <c r="D699" s="4">
        <v>0.0</v>
      </c>
      <c r="E699" s="4">
        <v>0.0</v>
      </c>
      <c r="F699" s="4">
        <v>0.0</v>
      </c>
      <c r="G699" s="3">
        <f t="shared" ref="G699:G701" si="151">2</f>
        <v>2</v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4" t="s">
        <v>1333</v>
      </c>
      <c r="B700" s="4" t="s">
        <v>1334</v>
      </c>
      <c r="C700" s="4" t="s">
        <v>622</v>
      </c>
      <c r="D700" s="4">
        <v>0.0</v>
      </c>
      <c r="E700" s="4">
        <v>0.0</v>
      </c>
      <c r="F700" s="4">
        <v>0.0</v>
      </c>
      <c r="G700" s="3">
        <f t="shared" si="151"/>
        <v>2</v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4" t="s">
        <v>219</v>
      </c>
      <c r="B701" s="4" t="s">
        <v>1335</v>
      </c>
      <c r="C701" s="4" t="s">
        <v>553</v>
      </c>
      <c r="D701" s="4">
        <v>0.0</v>
      </c>
      <c r="E701" s="4">
        <v>0.0</v>
      </c>
      <c r="F701" s="4">
        <v>0.0</v>
      </c>
      <c r="G701" s="3">
        <f t="shared" si="151"/>
        <v>2</v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 t="s">
        <v>935</v>
      </c>
      <c r="B702" s="3" t="s">
        <v>1336</v>
      </c>
      <c r="C702" s="3" t="s">
        <v>805</v>
      </c>
      <c r="D702" s="3">
        <v>0.0</v>
      </c>
      <c r="E702" s="3">
        <v>0.0</v>
      </c>
      <c r="F702" s="3">
        <v>0.0</v>
      </c>
      <c r="G702" s="3">
        <v>2.0</v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 t="s">
        <v>1337</v>
      </c>
      <c r="B703" s="3" t="s">
        <v>1338</v>
      </c>
      <c r="C703" s="3" t="s">
        <v>503</v>
      </c>
      <c r="D703" s="3">
        <v>0.0</v>
      </c>
      <c r="E703" s="3">
        <v>0.0</v>
      </c>
      <c r="F703" s="3">
        <v>0.0</v>
      </c>
      <c r="G703" s="3">
        <f>2</f>
        <v>2</v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4" t="s">
        <v>786</v>
      </c>
      <c r="B704" s="4" t="s">
        <v>1031</v>
      </c>
      <c r="C704" s="4" t="s">
        <v>411</v>
      </c>
      <c r="D704" s="4">
        <v>0.0</v>
      </c>
      <c r="E704" s="4">
        <v>0.0</v>
      </c>
      <c r="F704" s="4">
        <v>0.0</v>
      </c>
      <c r="G704" s="3">
        <f t="shared" ref="G704:G707" si="152">2</f>
        <v>2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4" t="s">
        <v>1339</v>
      </c>
      <c r="B705" s="4" t="s">
        <v>1340</v>
      </c>
      <c r="C705" s="4" t="s">
        <v>954</v>
      </c>
      <c r="D705" s="4">
        <v>0.0</v>
      </c>
      <c r="E705" s="4">
        <v>0.0</v>
      </c>
      <c r="F705" s="4">
        <v>0.0</v>
      </c>
      <c r="G705" s="3">
        <f t="shared" si="152"/>
        <v>2</v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4" t="s">
        <v>1341</v>
      </c>
      <c r="B706" s="4" t="s">
        <v>1342</v>
      </c>
      <c r="C706" s="4" t="s">
        <v>386</v>
      </c>
      <c r="D706" s="4">
        <v>0.0</v>
      </c>
      <c r="E706" s="4">
        <v>0.0</v>
      </c>
      <c r="F706" s="4">
        <v>0.0</v>
      </c>
      <c r="G706" s="3">
        <f t="shared" si="152"/>
        <v>2</v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4" t="s">
        <v>147</v>
      </c>
      <c r="B707" s="4" t="s">
        <v>782</v>
      </c>
      <c r="C707" s="4" t="s">
        <v>738</v>
      </c>
      <c r="D707" s="4">
        <v>0.0</v>
      </c>
      <c r="E707" s="4">
        <v>0.0</v>
      </c>
      <c r="F707" s="4">
        <v>0.0</v>
      </c>
      <c r="G707" s="3">
        <f t="shared" si="152"/>
        <v>2</v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 t="s">
        <v>1343</v>
      </c>
      <c r="B708" s="3" t="s">
        <v>173</v>
      </c>
      <c r="C708" s="3" t="s">
        <v>361</v>
      </c>
      <c r="D708" s="3">
        <v>0.0</v>
      </c>
      <c r="E708" s="3">
        <v>0.0</v>
      </c>
      <c r="F708" s="3">
        <f>SUM(D708:E708)</f>
        <v>0</v>
      </c>
      <c r="G708" s="3">
        <f t="shared" ref="G708:G711" si="153">2</f>
        <v>2</v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 t="s">
        <v>745</v>
      </c>
      <c r="B709" s="3" t="s">
        <v>1344</v>
      </c>
      <c r="C709" s="3" t="s">
        <v>371</v>
      </c>
      <c r="D709" s="3">
        <v>0.0</v>
      </c>
      <c r="E709" s="3">
        <v>0.0</v>
      </c>
      <c r="F709" s="3">
        <v>0.0</v>
      </c>
      <c r="G709" s="3">
        <f t="shared" si="153"/>
        <v>2</v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 t="s">
        <v>1345</v>
      </c>
      <c r="B710" s="3" t="s">
        <v>1344</v>
      </c>
      <c r="C710" s="3" t="s">
        <v>503</v>
      </c>
      <c r="D710" s="3">
        <v>0.0</v>
      </c>
      <c r="E710" s="3">
        <v>0.0</v>
      </c>
      <c r="F710" s="3">
        <v>0.0</v>
      </c>
      <c r="G710" s="3">
        <f t="shared" si="153"/>
        <v>2</v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 t="s">
        <v>482</v>
      </c>
      <c r="B711" s="3" t="s">
        <v>1346</v>
      </c>
      <c r="C711" s="3" t="s">
        <v>425</v>
      </c>
      <c r="D711" s="3">
        <v>0.0</v>
      </c>
      <c r="E711" s="3">
        <v>0.0</v>
      </c>
      <c r="F711" s="3">
        <v>0.0</v>
      </c>
      <c r="G711" s="3">
        <f t="shared" si="153"/>
        <v>2</v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 t="s">
        <v>1347</v>
      </c>
      <c r="B712" s="3" t="s">
        <v>1348</v>
      </c>
      <c r="C712" s="3" t="s">
        <v>411</v>
      </c>
      <c r="D712" s="3">
        <v>0.0</v>
      </c>
      <c r="E712" s="3">
        <v>0.0</v>
      </c>
      <c r="F712" s="3">
        <v>0.0</v>
      </c>
      <c r="G712" s="3">
        <v>2.0</v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4" t="s">
        <v>1349</v>
      </c>
      <c r="B713" s="4" t="s">
        <v>1350</v>
      </c>
      <c r="C713" s="4" t="s">
        <v>726</v>
      </c>
      <c r="D713" s="4">
        <v>0.0</v>
      </c>
      <c r="E713" s="4">
        <v>0.0</v>
      </c>
      <c r="F713" s="4">
        <v>0.0</v>
      </c>
      <c r="G713" s="3">
        <f t="shared" ref="G713:G714" si="154">2</f>
        <v>2</v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4" t="s">
        <v>572</v>
      </c>
      <c r="B714" s="4" t="s">
        <v>1351</v>
      </c>
      <c r="C714" s="4" t="s">
        <v>726</v>
      </c>
      <c r="D714" s="4">
        <v>0.0</v>
      </c>
      <c r="E714" s="4">
        <v>0.0</v>
      </c>
      <c r="F714" s="4">
        <v>0.0</v>
      </c>
      <c r="G714" s="3">
        <f t="shared" si="154"/>
        <v>2</v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 t="s">
        <v>106</v>
      </c>
      <c r="B715" s="3" t="s">
        <v>252</v>
      </c>
      <c r="C715" s="3" t="s">
        <v>557</v>
      </c>
      <c r="D715" s="3">
        <v>0.0</v>
      </c>
      <c r="E715" s="3">
        <v>0.0</v>
      </c>
      <c r="F715" s="3">
        <v>0.0</v>
      </c>
      <c r="G715" s="3">
        <f>2</f>
        <v>2</v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4" t="s">
        <v>802</v>
      </c>
      <c r="B716" s="4" t="s">
        <v>1352</v>
      </c>
      <c r="C716" s="4" t="s">
        <v>529</v>
      </c>
      <c r="D716" s="4">
        <v>0.0</v>
      </c>
      <c r="E716" s="4">
        <v>0.0</v>
      </c>
      <c r="F716" s="4">
        <v>0.0</v>
      </c>
      <c r="G716" s="3">
        <f t="shared" ref="G716:G718" si="155">2</f>
        <v>2</v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4" t="s">
        <v>1353</v>
      </c>
      <c r="B717" s="4" t="s">
        <v>1354</v>
      </c>
      <c r="C717" s="4" t="s">
        <v>411</v>
      </c>
      <c r="D717" s="4">
        <v>0.0</v>
      </c>
      <c r="E717" s="4">
        <v>0.0</v>
      </c>
      <c r="F717" s="4">
        <v>0.0</v>
      </c>
      <c r="G717" s="3">
        <f t="shared" si="155"/>
        <v>2</v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4" t="s">
        <v>170</v>
      </c>
      <c r="B718" s="4" t="s">
        <v>1355</v>
      </c>
      <c r="C718" s="4" t="s">
        <v>459</v>
      </c>
      <c r="D718" s="4">
        <v>0.0</v>
      </c>
      <c r="E718" s="4">
        <v>0.0</v>
      </c>
      <c r="F718" s="4">
        <v>0.0</v>
      </c>
      <c r="G718" s="3">
        <f t="shared" si="155"/>
        <v>2</v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 t="s">
        <v>1356</v>
      </c>
      <c r="B719" s="3" t="s">
        <v>1357</v>
      </c>
      <c r="C719" s="3" t="s">
        <v>386</v>
      </c>
      <c r="D719" s="3">
        <v>0.0</v>
      </c>
      <c r="E719" s="3">
        <v>0.0</v>
      </c>
      <c r="F719" s="3">
        <f>SUM(D719+E719)</f>
        <v>0</v>
      </c>
      <c r="G719" s="3">
        <f>2</f>
        <v>2</v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4" t="s">
        <v>1358</v>
      </c>
      <c r="B720" s="4" t="s">
        <v>1359</v>
      </c>
      <c r="C720" s="4" t="s">
        <v>361</v>
      </c>
      <c r="D720" s="4">
        <v>0.0</v>
      </c>
      <c r="E720" s="4">
        <v>0.0</v>
      </c>
      <c r="F720" s="4">
        <v>0.0</v>
      </c>
      <c r="G720" s="3">
        <f t="shared" ref="G720:G721" si="156">2</f>
        <v>2</v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4" t="s">
        <v>1095</v>
      </c>
      <c r="B721" s="4" t="s">
        <v>1360</v>
      </c>
      <c r="C721" s="4" t="s">
        <v>594</v>
      </c>
      <c r="D721" s="4">
        <v>0.0</v>
      </c>
      <c r="E721" s="4">
        <v>0.0</v>
      </c>
      <c r="F721" s="4">
        <v>0.0</v>
      </c>
      <c r="G721" s="3">
        <f t="shared" si="156"/>
        <v>2</v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 t="s">
        <v>8</v>
      </c>
      <c r="B722" s="3" t="s">
        <v>1361</v>
      </c>
      <c r="C722" s="3" t="s">
        <v>361</v>
      </c>
      <c r="D722" s="3">
        <v>0.0</v>
      </c>
      <c r="E722" s="3">
        <v>0.0</v>
      </c>
      <c r="F722" s="3">
        <v>0.0</v>
      </c>
      <c r="G722" s="3">
        <f t="shared" ref="G722:G723" si="157">2</f>
        <v>2</v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 t="s">
        <v>691</v>
      </c>
      <c r="B723" s="3" t="s">
        <v>1362</v>
      </c>
      <c r="C723" s="3" t="s">
        <v>361</v>
      </c>
      <c r="D723" s="3">
        <v>0.0</v>
      </c>
      <c r="E723" s="3">
        <v>0.0</v>
      </c>
      <c r="F723" s="3">
        <v>0.0</v>
      </c>
      <c r="G723" s="3">
        <f t="shared" si="157"/>
        <v>2</v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4" t="s">
        <v>71</v>
      </c>
      <c r="B724" s="4" t="s">
        <v>1363</v>
      </c>
      <c r="C724" s="4" t="s">
        <v>785</v>
      </c>
      <c r="D724" s="4">
        <v>0.0</v>
      </c>
      <c r="E724" s="4">
        <v>0.0</v>
      </c>
      <c r="F724" s="4">
        <v>0.0</v>
      </c>
      <c r="G724" s="3">
        <f t="shared" ref="G724:G725" si="158">2</f>
        <v>2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4" t="s">
        <v>257</v>
      </c>
      <c r="B725" s="4" t="s">
        <v>1364</v>
      </c>
      <c r="C725" s="4" t="s">
        <v>371</v>
      </c>
      <c r="D725" s="4">
        <v>0.0</v>
      </c>
      <c r="E725" s="4">
        <v>0.0</v>
      </c>
      <c r="F725" s="4">
        <v>0.0</v>
      </c>
      <c r="G725" s="3">
        <f t="shared" si="158"/>
        <v>2</v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 t="s">
        <v>237</v>
      </c>
      <c r="B726" s="3" t="s">
        <v>1365</v>
      </c>
      <c r="C726" s="3" t="s">
        <v>557</v>
      </c>
      <c r="D726" s="3">
        <v>0.0</v>
      </c>
      <c r="E726" s="3">
        <v>0.0</v>
      </c>
      <c r="F726" s="3">
        <v>0.0</v>
      </c>
      <c r="G726" s="3">
        <v>2.0</v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4" t="s">
        <v>1366</v>
      </c>
      <c r="B727" s="4" t="s">
        <v>1367</v>
      </c>
      <c r="C727" s="4" t="s">
        <v>371</v>
      </c>
      <c r="D727" s="4">
        <v>0.0</v>
      </c>
      <c r="E727" s="4">
        <v>0.0</v>
      </c>
      <c r="F727" s="4">
        <v>0.0</v>
      </c>
      <c r="G727" s="3">
        <f>2</f>
        <v>2</v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 t="s">
        <v>1126</v>
      </c>
      <c r="B728" s="3" t="s">
        <v>1368</v>
      </c>
      <c r="C728" s="3" t="s">
        <v>368</v>
      </c>
      <c r="D728" s="3">
        <v>0.0</v>
      </c>
      <c r="E728" s="3">
        <v>0.0</v>
      </c>
      <c r="F728" s="3">
        <f>SUM(D728:E728)</f>
        <v>0</v>
      </c>
      <c r="G728" s="3">
        <f t="shared" ref="G728:G732" si="159">2</f>
        <v>2</v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 t="s">
        <v>8</v>
      </c>
      <c r="B729" s="3" t="s">
        <v>1369</v>
      </c>
      <c r="C729" s="3" t="s">
        <v>361</v>
      </c>
      <c r="D729" s="3">
        <v>0.0</v>
      </c>
      <c r="E729" s="3">
        <v>0.0</v>
      </c>
      <c r="F729" s="3">
        <v>0.0</v>
      </c>
      <c r="G729" s="3">
        <f t="shared" si="159"/>
        <v>2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 t="s">
        <v>160</v>
      </c>
      <c r="B730" s="3" t="s">
        <v>161</v>
      </c>
      <c r="C730" s="3" t="s">
        <v>459</v>
      </c>
      <c r="D730" s="3">
        <v>0.0</v>
      </c>
      <c r="E730" s="3">
        <v>0.0</v>
      </c>
      <c r="F730" s="3">
        <v>0.0</v>
      </c>
      <c r="G730" s="3">
        <f t="shared" si="159"/>
        <v>2</v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 t="s">
        <v>31</v>
      </c>
      <c r="B731" s="3" t="s">
        <v>1370</v>
      </c>
      <c r="C731" s="3" t="s">
        <v>371</v>
      </c>
      <c r="D731" s="3">
        <v>0.0</v>
      </c>
      <c r="E731" s="3">
        <v>0.0</v>
      </c>
      <c r="F731" s="3">
        <v>0.0</v>
      </c>
      <c r="G731" s="3">
        <f t="shared" si="159"/>
        <v>2</v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 t="s">
        <v>1353</v>
      </c>
      <c r="B732" s="3" t="s">
        <v>1371</v>
      </c>
      <c r="C732" s="3" t="s">
        <v>361</v>
      </c>
      <c r="D732" s="3">
        <v>0.0</v>
      </c>
      <c r="E732" s="3">
        <v>0.0</v>
      </c>
      <c r="F732" s="3">
        <v>0.0</v>
      </c>
      <c r="G732" s="3">
        <f t="shared" si="159"/>
        <v>2</v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4" t="s">
        <v>281</v>
      </c>
      <c r="B733" s="4" t="s">
        <v>1372</v>
      </c>
      <c r="C733" s="4" t="s">
        <v>954</v>
      </c>
      <c r="D733" s="4">
        <v>0.0</v>
      </c>
      <c r="E733" s="4">
        <v>0.0</v>
      </c>
      <c r="F733" s="4">
        <v>0.0</v>
      </c>
      <c r="G733" s="3">
        <f>2</f>
        <v>2</v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 t="s">
        <v>1373</v>
      </c>
      <c r="B734" s="3" t="s">
        <v>1374</v>
      </c>
      <c r="C734" s="3" t="s">
        <v>371</v>
      </c>
      <c r="D734" s="3">
        <v>0.0</v>
      </c>
      <c r="E734" s="3">
        <v>0.0</v>
      </c>
      <c r="F734" s="3">
        <v>0.0</v>
      </c>
      <c r="G734" s="3">
        <f t="shared" ref="G734:G736" si="160">2</f>
        <v>2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 t="s">
        <v>293</v>
      </c>
      <c r="B735" s="3" t="s">
        <v>1375</v>
      </c>
      <c r="C735" s="3" t="s">
        <v>516</v>
      </c>
      <c r="D735" s="3">
        <v>0.0</v>
      </c>
      <c r="E735" s="3">
        <v>0.0</v>
      </c>
      <c r="F735" s="3">
        <v>0.0</v>
      </c>
      <c r="G735" s="3">
        <f t="shared" si="160"/>
        <v>2</v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 t="s">
        <v>1376</v>
      </c>
      <c r="B736" s="3" t="s">
        <v>1377</v>
      </c>
      <c r="C736" s="3" t="s">
        <v>731</v>
      </c>
      <c r="D736" s="3">
        <v>0.0</v>
      </c>
      <c r="E736" s="3">
        <v>0.0</v>
      </c>
      <c r="F736" s="3">
        <v>0.0</v>
      </c>
      <c r="G736" s="3">
        <f t="shared" si="160"/>
        <v>2</v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4" t="s">
        <v>108</v>
      </c>
      <c r="B737" s="4" t="s">
        <v>1378</v>
      </c>
      <c r="C737" s="4" t="s">
        <v>453</v>
      </c>
      <c r="D737" s="4">
        <v>0.0</v>
      </c>
      <c r="E737" s="4">
        <v>0.0</v>
      </c>
      <c r="F737" s="4">
        <v>0.0</v>
      </c>
      <c r="G737" s="3">
        <f t="shared" ref="G737:G738" si="161">2</f>
        <v>2</v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4" t="s">
        <v>295</v>
      </c>
      <c r="B738" s="4" t="s">
        <v>1379</v>
      </c>
      <c r="C738" s="4" t="s">
        <v>415</v>
      </c>
      <c r="D738" s="4">
        <v>0.0</v>
      </c>
      <c r="E738" s="4">
        <v>0.0</v>
      </c>
      <c r="F738" s="3">
        <f>SUM(D738:E738)</f>
        <v>0</v>
      </c>
      <c r="G738" s="3">
        <f t="shared" si="161"/>
        <v>2</v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 t="s">
        <v>1076</v>
      </c>
      <c r="B739" s="3" t="s">
        <v>1380</v>
      </c>
      <c r="C739" s="3" t="s">
        <v>731</v>
      </c>
      <c r="D739" s="3">
        <v>0.0</v>
      </c>
      <c r="E739" s="3">
        <v>0.0</v>
      </c>
      <c r="F739" s="3">
        <v>0.0</v>
      </c>
      <c r="G739" s="3">
        <f t="shared" ref="G739:G740" si="162">2</f>
        <v>2</v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 t="s">
        <v>454</v>
      </c>
      <c r="B740" s="3" t="s">
        <v>1381</v>
      </c>
      <c r="C740" s="3" t="s">
        <v>415</v>
      </c>
      <c r="D740" s="3">
        <v>0.0</v>
      </c>
      <c r="E740" s="3">
        <v>0.0</v>
      </c>
      <c r="F740" s="3">
        <v>0.0</v>
      </c>
      <c r="G740" s="3">
        <f t="shared" si="162"/>
        <v>2</v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4" t="s">
        <v>321</v>
      </c>
      <c r="B741" s="4" t="s">
        <v>1382</v>
      </c>
      <c r="C741" s="4" t="s">
        <v>738</v>
      </c>
      <c r="D741" s="4">
        <v>0.0</v>
      </c>
      <c r="E741" s="4">
        <v>0.0</v>
      </c>
      <c r="F741" s="4">
        <v>0.0</v>
      </c>
      <c r="G741" s="3">
        <f t="shared" ref="G741:G742" si="163">2</f>
        <v>2</v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4" t="s">
        <v>108</v>
      </c>
      <c r="B742" s="4" t="s">
        <v>1383</v>
      </c>
      <c r="C742" s="4" t="s">
        <v>529</v>
      </c>
      <c r="D742" s="4">
        <v>0.0</v>
      </c>
      <c r="E742" s="4">
        <v>0.0</v>
      </c>
      <c r="F742" s="4">
        <v>0.0</v>
      </c>
      <c r="G742" s="3">
        <f t="shared" si="163"/>
        <v>2</v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 t="s">
        <v>196</v>
      </c>
      <c r="B743" s="3" t="s">
        <v>1384</v>
      </c>
      <c r="C743" s="3" t="s">
        <v>371</v>
      </c>
      <c r="D743" s="3">
        <v>0.0</v>
      </c>
      <c r="E743" s="3">
        <v>0.0</v>
      </c>
      <c r="F743" s="3">
        <v>0.0</v>
      </c>
      <c r="G743" s="3">
        <f>2</f>
        <v>2</v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 t="s">
        <v>295</v>
      </c>
      <c r="B744" s="3" t="s">
        <v>1385</v>
      </c>
      <c r="C744" s="3" t="s">
        <v>785</v>
      </c>
      <c r="D744" s="3">
        <v>0.0</v>
      </c>
      <c r="E744" s="3">
        <v>0.0</v>
      </c>
      <c r="F744" s="3">
        <v>0.0</v>
      </c>
      <c r="G744" s="3">
        <v>2.0</v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 t="s">
        <v>106</v>
      </c>
      <c r="B745" s="3" t="s">
        <v>1386</v>
      </c>
      <c r="C745" s="3" t="s">
        <v>487</v>
      </c>
      <c r="D745" s="3">
        <v>0.0</v>
      </c>
      <c r="E745" s="3">
        <v>0.0</v>
      </c>
      <c r="F745" s="3">
        <v>0.0</v>
      </c>
      <c r="G745" s="3">
        <f t="shared" ref="G745:G749" si="164">2</f>
        <v>2</v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 t="s">
        <v>62</v>
      </c>
      <c r="B746" s="3" t="s">
        <v>1387</v>
      </c>
      <c r="C746" s="3" t="s">
        <v>557</v>
      </c>
      <c r="D746" s="3">
        <v>0.0</v>
      </c>
      <c r="E746" s="3">
        <v>0.0</v>
      </c>
      <c r="F746" s="3">
        <v>0.0</v>
      </c>
      <c r="G746" s="3">
        <f t="shared" si="164"/>
        <v>2</v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 t="s">
        <v>45</v>
      </c>
      <c r="B747" s="3" t="s">
        <v>1388</v>
      </c>
      <c r="C747" s="3" t="s">
        <v>371</v>
      </c>
      <c r="D747" s="3">
        <v>0.0</v>
      </c>
      <c r="E747" s="3">
        <v>0.0</v>
      </c>
      <c r="F747" s="3">
        <v>0.0</v>
      </c>
      <c r="G747" s="3">
        <f t="shared" si="164"/>
        <v>2</v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 t="s">
        <v>299</v>
      </c>
      <c r="B748" s="3" t="s">
        <v>576</v>
      </c>
      <c r="C748" s="3" t="s">
        <v>487</v>
      </c>
      <c r="D748" s="3">
        <v>0.0</v>
      </c>
      <c r="E748" s="3">
        <v>0.0</v>
      </c>
      <c r="F748" s="3">
        <v>0.0</v>
      </c>
      <c r="G748" s="3">
        <f t="shared" si="164"/>
        <v>2</v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 t="s">
        <v>1300</v>
      </c>
      <c r="B749" s="3" t="s">
        <v>1389</v>
      </c>
      <c r="C749" s="3" t="s">
        <v>749</v>
      </c>
      <c r="D749" s="3">
        <v>0.0</v>
      </c>
      <c r="E749" s="3">
        <v>0.0</v>
      </c>
      <c r="F749" s="3">
        <v>0.0</v>
      </c>
      <c r="G749" s="3">
        <f t="shared" si="164"/>
        <v>2</v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 t="s">
        <v>634</v>
      </c>
      <c r="B750" s="3" t="s">
        <v>1390</v>
      </c>
      <c r="C750" s="3" t="s">
        <v>785</v>
      </c>
      <c r="D750" s="3">
        <v>0.0</v>
      </c>
      <c r="E750" s="3">
        <v>0.0</v>
      </c>
      <c r="F750" s="3">
        <v>0.0</v>
      </c>
      <c r="G750" s="3">
        <v>2.0</v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4" t="s">
        <v>131</v>
      </c>
      <c r="B751" s="4" t="s">
        <v>1391</v>
      </c>
      <c r="C751" s="4" t="s">
        <v>415</v>
      </c>
      <c r="D751" s="4">
        <v>0.0</v>
      </c>
      <c r="E751" s="4">
        <v>0.0</v>
      </c>
      <c r="F751" s="4">
        <v>0.0</v>
      </c>
      <c r="G751" s="3">
        <f t="shared" ref="G751:G752" si="165">2</f>
        <v>2</v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4" t="s">
        <v>170</v>
      </c>
      <c r="B752" s="4" t="s">
        <v>1391</v>
      </c>
      <c r="C752" s="4" t="s">
        <v>594</v>
      </c>
      <c r="D752" s="4">
        <v>0.0</v>
      </c>
      <c r="E752" s="4">
        <v>0.0</v>
      </c>
      <c r="F752" s="4">
        <v>0.0</v>
      </c>
      <c r="G752" s="3">
        <f t="shared" si="165"/>
        <v>2</v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 t="s">
        <v>878</v>
      </c>
      <c r="B753" s="3" t="s">
        <v>1392</v>
      </c>
      <c r="C753" s="3" t="s">
        <v>516</v>
      </c>
      <c r="D753" s="3">
        <v>0.0</v>
      </c>
      <c r="E753" s="3">
        <v>0.0</v>
      </c>
      <c r="F753" s="3">
        <v>0.0</v>
      </c>
      <c r="G753" s="3">
        <f>2</f>
        <v>2</v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4" t="s">
        <v>145</v>
      </c>
      <c r="B754" s="4" t="s">
        <v>1393</v>
      </c>
      <c r="C754" s="4" t="s">
        <v>738</v>
      </c>
      <c r="D754" s="4">
        <v>0.0</v>
      </c>
      <c r="E754" s="4">
        <v>0.0</v>
      </c>
      <c r="F754" s="4">
        <v>0.0</v>
      </c>
      <c r="G754" s="3">
        <f>2</f>
        <v>2</v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 t="s">
        <v>247</v>
      </c>
      <c r="B755" s="3" t="s">
        <v>1394</v>
      </c>
      <c r="C755" s="3" t="s">
        <v>557</v>
      </c>
      <c r="D755" s="3">
        <v>0.0</v>
      </c>
      <c r="E755" s="3">
        <v>0.0</v>
      </c>
      <c r="F755" s="3">
        <v>0.0</v>
      </c>
      <c r="G755" s="3">
        <f t="shared" ref="G755:G757" si="166">2</f>
        <v>2</v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 t="s">
        <v>1395</v>
      </c>
      <c r="B756" s="3" t="s">
        <v>1394</v>
      </c>
      <c r="C756" s="3" t="s">
        <v>361</v>
      </c>
      <c r="D756" s="3">
        <v>0.0</v>
      </c>
      <c r="E756" s="3">
        <v>0.0</v>
      </c>
      <c r="F756" s="3">
        <v>0.0</v>
      </c>
      <c r="G756" s="3">
        <f t="shared" si="166"/>
        <v>2</v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 t="s">
        <v>1178</v>
      </c>
      <c r="B757" s="3" t="s">
        <v>1396</v>
      </c>
      <c r="C757" s="3" t="s">
        <v>361</v>
      </c>
      <c r="D757" s="3">
        <v>0.0</v>
      </c>
      <c r="E757" s="3">
        <v>0.0</v>
      </c>
      <c r="F757" s="3">
        <f>SUM(D757+E757)</f>
        <v>0</v>
      </c>
      <c r="G757" s="3">
        <f t="shared" si="166"/>
        <v>2</v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4" t="s">
        <v>222</v>
      </c>
      <c r="B758" s="4" t="s">
        <v>1397</v>
      </c>
      <c r="C758" s="4" t="s">
        <v>516</v>
      </c>
      <c r="D758" s="4">
        <v>0.0</v>
      </c>
      <c r="E758" s="4">
        <v>0.0</v>
      </c>
      <c r="F758" s="4">
        <v>0.0</v>
      </c>
      <c r="G758" s="4">
        <v>2.0</v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4" t="s">
        <v>1319</v>
      </c>
      <c r="B759" s="4" t="s">
        <v>561</v>
      </c>
      <c r="C759" s="4" t="s">
        <v>553</v>
      </c>
      <c r="D759" s="4">
        <v>0.0</v>
      </c>
      <c r="E759" s="4">
        <v>0.0</v>
      </c>
      <c r="F759" s="4">
        <v>0.0</v>
      </c>
      <c r="G759" s="3">
        <f t="shared" ref="G759:G761" si="167">2</f>
        <v>2</v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4" t="s">
        <v>1398</v>
      </c>
      <c r="B760" s="4" t="s">
        <v>1399</v>
      </c>
      <c r="C760" s="4" t="s">
        <v>386</v>
      </c>
      <c r="D760" s="4">
        <v>0.0</v>
      </c>
      <c r="E760" s="4">
        <v>0.0</v>
      </c>
      <c r="F760" s="4">
        <v>0.0</v>
      </c>
      <c r="G760" s="3">
        <f t="shared" si="167"/>
        <v>2</v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4" t="s">
        <v>114</v>
      </c>
      <c r="B761" s="4" t="s">
        <v>1400</v>
      </c>
      <c r="C761" s="4" t="s">
        <v>459</v>
      </c>
      <c r="D761" s="4">
        <v>0.0</v>
      </c>
      <c r="E761" s="4">
        <v>0.0</v>
      </c>
      <c r="F761" s="4">
        <v>0.0</v>
      </c>
      <c r="G761" s="3">
        <f t="shared" si="167"/>
        <v>2</v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 t="s">
        <v>281</v>
      </c>
      <c r="B762" s="3" t="s">
        <v>1401</v>
      </c>
      <c r="C762" s="3" t="s">
        <v>386</v>
      </c>
      <c r="D762" s="3">
        <v>0.0</v>
      </c>
      <c r="E762" s="3">
        <v>0.0</v>
      </c>
      <c r="F762" s="3">
        <v>0.0</v>
      </c>
      <c r="G762" s="3">
        <f>2</f>
        <v>2</v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 t="s">
        <v>131</v>
      </c>
      <c r="B763" s="3" t="s">
        <v>1402</v>
      </c>
      <c r="C763" s="3" t="s">
        <v>368</v>
      </c>
      <c r="D763" s="3">
        <v>0.0</v>
      </c>
      <c r="E763" s="3">
        <v>0.0</v>
      </c>
      <c r="F763" s="3">
        <f>SUM(D763:E763)</f>
        <v>0</v>
      </c>
      <c r="G763" s="3">
        <v>2.0</v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 t="s">
        <v>1008</v>
      </c>
      <c r="B764" s="3" t="s">
        <v>1403</v>
      </c>
      <c r="C764" s="3" t="s">
        <v>361</v>
      </c>
      <c r="D764" s="3">
        <v>0.0</v>
      </c>
      <c r="E764" s="3">
        <v>0.0</v>
      </c>
      <c r="F764" s="3">
        <f>SUM(D764+E764)</f>
        <v>0</v>
      </c>
      <c r="G764" s="3">
        <f t="shared" ref="G764:G765" si="168">2</f>
        <v>2</v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 t="s">
        <v>1404</v>
      </c>
      <c r="B765" s="3" t="s">
        <v>1405</v>
      </c>
      <c r="C765" s="3" t="s">
        <v>571</v>
      </c>
      <c r="D765" s="3">
        <v>0.0</v>
      </c>
      <c r="E765" s="3">
        <v>0.0</v>
      </c>
      <c r="F765" s="3">
        <v>0.0</v>
      </c>
      <c r="G765" s="3">
        <f t="shared" si="168"/>
        <v>2</v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4" t="s">
        <v>224</v>
      </c>
      <c r="B766" s="4" t="s">
        <v>1406</v>
      </c>
      <c r="C766" s="4" t="s">
        <v>368</v>
      </c>
      <c r="D766" s="4">
        <v>0.0</v>
      </c>
      <c r="E766" s="4">
        <v>0.0</v>
      </c>
      <c r="F766" s="4">
        <v>0.0</v>
      </c>
      <c r="G766" s="3">
        <f>2</f>
        <v>2</v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 t="s">
        <v>25</v>
      </c>
      <c r="B767" s="3" t="s">
        <v>1407</v>
      </c>
      <c r="C767" s="3" t="s">
        <v>487</v>
      </c>
      <c r="D767" s="3">
        <v>0.0</v>
      </c>
      <c r="E767" s="3">
        <v>0.0</v>
      </c>
      <c r="F767" s="3">
        <v>0.0</v>
      </c>
      <c r="G767" s="3">
        <f>2</f>
        <v>2</v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 t="s">
        <v>106</v>
      </c>
      <c r="B768" s="3" t="s">
        <v>1408</v>
      </c>
      <c r="C768" s="3" t="s">
        <v>411</v>
      </c>
      <c r="D768" s="3">
        <v>0.0</v>
      </c>
      <c r="E768" s="3">
        <v>0.0</v>
      </c>
      <c r="F768" s="3">
        <v>0.0</v>
      </c>
      <c r="G768" s="3">
        <v>2.0</v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4" t="s">
        <v>259</v>
      </c>
      <c r="B769" s="4" t="s">
        <v>1409</v>
      </c>
      <c r="C769" s="4" t="s">
        <v>731</v>
      </c>
      <c r="D769" s="4">
        <v>0.0</v>
      </c>
      <c r="E769" s="4">
        <v>0.0</v>
      </c>
      <c r="F769" s="4">
        <v>0.0</v>
      </c>
      <c r="G769" s="3">
        <f t="shared" ref="G769:G770" si="169">2</f>
        <v>2</v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4" t="s">
        <v>1410</v>
      </c>
      <c r="B770" s="4" t="s">
        <v>1411</v>
      </c>
      <c r="C770" s="4" t="s">
        <v>954</v>
      </c>
      <c r="D770" s="4">
        <v>0.0</v>
      </c>
      <c r="E770" s="4">
        <v>0.0</v>
      </c>
      <c r="F770" s="4">
        <v>0.0</v>
      </c>
      <c r="G770" s="3">
        <f t="shared" si="169"/>
        <v>2</v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 t="s">
        <v>1412</v>
      </c>
      <c r="B771" s="3" t="s">
        <v>1413</v>
      </c>
      <c r="C771" s="3" t="s">
        <v>361</v>
      </c>
      <c r="D771" s="3">
        <v>0.0</v>
      </c>
      <c r="E771" s="3">
        <v>0.0</v>
      </c>
      <c r="F771" s="3">
        <v>0.0</v>
      </c>
      <c r="G771" s="3">
        <f>2</f>
        <v>2</v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4" t="s">
        <v>1414</v>
      </c>
      <c r="B772" s="4" t="s">
        <v>1415</v>
      </c>
      <c r="C772" s="4" t="s">
        <v>503</v>
      </c>
      <c r="D772" s="4">
        <v>0.0</v>
      </c>
      <c r="E772" s="4">
        <v>0.0</v>
      </c>
      <c r="F772" s="4">
        <v>0.0</v>
      </c>
      <c r="G772" s="3">
        <f>2</f>
        <v>2</v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 t="s">
        <v>281</v>
      </c>
      <c r="B773" s="3" t="s">
        <v>1416</v>
      </c>
      <c r="C773" s="3" t="s">
        <v>487</v>
      </c>
      <c r="D773" s="3">
        <v>0.0</v>
      </c>
      <c r="E773" s="3">
        <v>0.0</v>
      </c>
      <c r="F773" s="3">
        <v>0.0</v>
      </c>
      <c r="G773" s="3">
        <f t="shared" ref="G773:G774" si="170">2</f>
        <v>2</v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 t="s">
        <v>1417</v>
      </c>
      <c r="B774" s="3" t="s">
        <v>1418</v>
      </c>
      <c r="C774" s="3" t="s">
        <v>503</v>
      </c>
      <c r="D774" s="3">
        <v>0.0</v>
      </c>
      <c r="E774" s="3">
        <v>0.0</v>
      </c>
      <c r="F774" s="3">
        <v>0.0</v>
      </c>
      <c r="G774" s="3">
        <f t="shared" si="170"/>
        <v>2</v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4" t="s">
        <v>1419</v>
      </c>
      <c r="B775" s="4" t="s">
        <v>1420</v>
      </c>
      <c r="C775" s="4" t="s">
        <v>785</v>
      </c>
      <c r="D775" s="4">
        <v>0.0</v>
      </c>
      <c r="E775" s="4">
        <v>0.0</v>
      </c>
      <c r="F775" s="4">
        <v>0.0</v>
      </c>
      <c r="G775" s="3">
        <f t="shared" ref="G775:G777" si="171">2</f>
        <v>2</v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4" t="s">
        <v>1421</v>
      </c>
      <c r="B776" s="4" t="s">
        <v>1422</v>
      </c>
      <c r="C776" s="4" t="s">
        <v>512</v>
      </c>
      <c r="D776" s="4">
        <v>0.0</v>
      </c>
      <c r="E776" s="4">
        <v>0.0</v>
      </c>
      <c r="F776" s="4">
        <v>0.0</v>
      </c>
      <c r="G776" s="3">
        <f t="shared" si="171"/>
        <v>2</v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4" t="s">
        <v>506</v>
      </c>
      <c r="B777" s="4" t="s">
        <v>1423</v>
      </c>
      <c r="C777" s="4" t="s">
        <v>371</v>
      </c>
      <c r="D777" s="4">
        <v>0.0</v>
      </c>
      <c r="E777" s="4">
        <v>0.0</v>
      </c>
      <c r="F777" s="4">
        <v>0.0</v>
      </c>
      <c r="G777" s="3">
        <f t="shared" si="171"/>
        <v>2</v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 t="s">
        <v>281</v>
      </c>
      <c r="B778" s="3" t="s">
        <v>1424</v>
      </c>
      <c r="C778" s="3" t="s">
        <v>516</v>
      </c>
      <c r="D778" s="3">
        <v>0.0</v>
      </c>
      <c r="E778" s="3">
        <v>0.0</v>
      </c>
      <c r="F778" s="3">
        <v>0.0</v>
      </c>
      <c r="G778" s="3">
        <f>2</f>
        <v>2</v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4" t="s">
        <v>1425</v>
      </c>
      <c r="B779" s="4" t="s">
        <v>1426</v>
      </c>
      <c r="C779" s="4" t="s">
        <v>571</v>
      </c>
      <c r="D779" s="4">
        <v>0.0</v>
      </c>
      <c r="E779" s="4">
        <v>0.0</v>
      </c>
      <c r="F779" s="4">
        <v>0.0</v>
      </c>
      <c r="G779" s="3">
        <f t="shared" ref="G779:G780" si="172">2</f>
        <v>2</v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4" t="s">
        <v>372</v>
      </c>
      <c r="B780" s="4" t="s">
        <v>1427</v>
      </c>
      <c r="C780" s="4" t="s">
        <v>411</v>
      </c>
      <c r="D780" s="4">
        <v>0.0</v>
      </c>
      <c r="E780" s="4">
        <v>0.0</v>
      </c>
      <c r="F780" s="4">
        <v>0.0</v>
      </c>
      <c r="G780" s="3">
        <f t="shared" si="172"/>
        <v>2</v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 t="s">
        <v>1109</v>
      </c>
      <c r="B781" s="3" t="s">
        <v>1060</v>
      </c>
      <c r="C781" s="3" t="s">
        <v>361</v>
      </c>
      <c r="D781" s="3">
        <v>0.0</v>
      </c>
      <c r="E781" s="3">
        <v>0.0</v>
      </c>
      <c r="F781" s="3">
        <v>0.0</v>
      </c>
      <c r="G781" s="3">
        <f>2</f>
        <v>2</v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4" t="s">
        <v>634</v>
      </c>
      <c r="B782" s="4" t="s">
        <v>1428</v>
      </c>
      <c r="C782" s="4" t="s">
        <v>453</v>
      </c>
      <c r="D782" s="4">
        <v>0.0</v>
      </c>
      <c r="E782" s="4">
        <v>0.0</v>
      </c>
      <c r="F782" s="4">
        <v>0.0</v>
      </c>
      <c r="G782" s="3">
        <f t="shared" ref="G782:G783" si="173">2</f>
        <v>2</v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4" t="s">
        <v>191</v>
      </c>
      <c r="B783" s="4" t="s">
        <v>960</v>
      </c>
      <c r="C783" s="4" t="s">
        <v>453</v>
      </c>
      <c r="D783" s="4">
        <v>0.0</v>
      </c>
      <c r="E783" s="4">
        <v>0.0</v>
      </c>
      <c r="F783" s="4">
        <v>0.0</v>
      </c>
      <c r="G783" s="3">
        <f t="shared" si="173"/>
        <v>2</v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 t="s">
        <v>454</v>
      </c>
      <c r="B784" s="3" t="s">
        <v>1429</v>
      </c>
      <c r="C784" s="3" t="s">
        <v>529</v>
      </c>
      <c r="D784" s="3">
        <v>0.0</v>
      </c>
      <c r="E784" s="3">
        <v>0.0</v>
      </c>
      <c r="F784" s="3">
        <f>SUM(D784+E784)</f>
        <v>0</v>
      </c>
      <c r="G784" s="3">
        <f>2</f>
        <v>2</v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4" t="s">
        <v>1319</v>
      </c>
      <c r="B785" s="4" t="s">
        <v>1430</v>
      </c>
      <c r="C785" s="4" t="s">
        <v>738</v>
      </c>
      <c r="D785" s="4">
        <v>0.0</v>
      </c>
      <c r="E785" s="4">
        <v>0.0</v>
      </c>
      <c r="F785" s="4">
        <v>0.0</v>
      </c>
      <c r="G785" s="3">
        <f>2</f>
        <v>2</v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 t="s">
        <v>94</v>
      </c>
      <c r="B786" s="3" t="s">
        <v>95</v>
      </c>
      <c r="C786" s="3" t="s">
        <v>529</v>
      </c>
      <c r="D786" s="3">
        <v>0.0</v>
      </c>
      <c r="E786" s="3">
        <v>0.0</v>
      </c>
      <c r="F786" s="3">
        <v>0.0</v>
      </c>
      <c r="G786" s="3">
        <f>2</f>
        <v>2</v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4" t="s">
        <v>1431</v>
      </c>
      <c r="B787" s="4" t="s">
        <v>1432</v>
      </c>
      <c r="C787" s="4" t="s">
        <v>726</v>
      </c>
      <c r="D787" s="4">
        <v>0.0</v>
      </c>
      <c r="E787" s="4">
        <v>0.0</v>
      </c>
      <c r="F787" s="4">
        <v>0.0</v>
      </c>
      <c r="G787" s="3">
        <f>2</f>
        <v>2</v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 t="s">
        <v>259</v>
      </c>
      <c r="B788" s="3" t="s">
        <v>1433</v>
      </c>
      <c r="C788" s="3" t="s">
        <v>361</v>
      </c>
      <c r="D788" s="3">
        <v>0.0</v>
      </c>
      <c r="E788" s="3">
        <v>0.0</v>
      </c>
      <c r="F788" s="3">
        <v>0.0</v>
      </c>
      <c r="G788" s="3">
        <f t="shared" ref="G788:G789" si="174">2</f>
        <v>2</v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 t="s">
        <v>291</v>
      </c>
      <c r="B789" s="3" t="s">
        <v>1434</v>
      </c>
      <c r="C789" s="3" t="s">
        <v>580</v>
      </c>
      <c r="D789" s="3">
        <v>0.0</v>
      </c>
      <c r="E789" s="3">
        <v>0.0</v>
      </c>
      <c r="F789" s="3">
        <f>SUM(D789:E789)</f>
        <v>0</v>
      </c>
      <c r="G789" s="3">
        <f t="shared" si="174"/>
        <v>2</v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5.13" defaultRowHeight="15.0"/>
  <cols>
    <col customWidth="1" min="1" max="1" width="13.13"/>
    <col customWidth="1" min="2" max="2" width="13.88"/>
    <col customWidth="1" min="3" max="3" width="25.5"/>
    <col customWidth="1" min="4" max="5" width="8.88"/>
    <col customWidth="1" min="6" max="6" width="11.5"/>
    <col customWidth="1" min="7" max="7" width="8.88"/>
    <col customWidth="1" min="8" max="8" width="13.38"/>
    <col customWidth="1" min="9" max="12" width="8.88"/>
    <col customWidth="1" min="13" max="26" width="8.63"/>
  </cols>
  <sheetData>
    <row r="1">
      <c r="A1" s="8" t="s">
        <v>0</v>
      </c>
      <c r="B1" s="8" t="s">
        <v>1</v>
      </c>
      <c r="C1" s="2" t="s">
        <v>359</v>
      </c>
      <c r="D1" s="8" t="s">
        <v>331</v>
      </c>
      <c r="E1" s="8" t="s">
        <v>332</v>
      </c>
      <c r="F1" s="8" t="s">
        <v>333</v>
      </c>
      <c r="G1" s="8" t="s">
        <v>334</v>
      </c>
      <c r="H1" s="8" t="s">
        <v>335</v>
      </c>
      <c r="I1" s="9" t="s">
        <v>336</v>
      </c>
      <c r="J1" s="10" t="s">
        <v>337</v>
      </c>
      <c r="K1" s="8" t="s">
        <v>338</v>
      </c>
      <c r="L1" s="8" t="s">
        <v>339</v>
      </c>
      <c r="M1" s="11" t="s">
        <v>340</v>
      </c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2" t="s">
        <v>55</v>
      </c>
      <c r="B2" s="2" t="s">
        <v>1078</v>
      </c>
      <c r="C2" s="2" t="s">
        <v>361</v>
      </c>
      <c r="D2" s="2">
        <v>11.0</v>
      </c>
      <c r="E2" s="2">
        <f>60+59+65+60+60+59+60+60+60+60+60</f>
        <v>663</v>
      </c>
      <c r="F2" s="2">
        <f>26+21+28+27+23+24+29+29+22+25+29</f>
        <v>283</v>
      </c>
      <c r="G2" s="2">
        <f>25+19+26+23+22+22+24+26+19+23+26</f>
        <v>255</v>
      </c>
      <c r="H2" s="2">
        <f>1+2+2+4+1+5+3+3+2+3</f>
        <v>26</v>
      </c>
      <c r="I2" s="5">
        <f t="shared" ref="I2:I95" si="1">AVERAGE(H2*60/E2)</f>
        <v>2.352941176</v>
      </c>
      <c r="J2" s="6">
        <f t="shared" ref="J2:J95" si="2">G2/F2</f>
        <v>0.9010600707</v>
      </c>
      <c r="K2" s="2">
        <v>3.0</v>
      </c>
      <c r="L2" s="2">
        <v>7.0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 t="s">
        <v>266</v>
      </c>
      <c r="B3" s="2" t="s">
        <v>148</v>
      </c>
      <c r="C3" s="2" t="s">
        <v>361</v>
      </c>
      <c r="D3" s="7">
        <v>10.0</v>
      </c>
      <c r="E3" s="2">
        <f>65+62+60+60+60+60+15+60+29+60</f>
        <v>531</v>
      </c>
      <c r="F3" s="2">
        <f>32+23+26+25+21+16+5+29+18+25</f>
        <v>220</v>
      </c>
      <c r="G3" s="2">
        <f>28+20+26+23+20+16+2+26+18+23</f>
        <v>202</v>
      </c>
      <c r="H3" s="2">
        <f>4+3+2+1+3+3+2</f>
        <v>18</v>
      </c>
      <c r="I3" s="5">
        <f t="shared" si="1"/>
        <v>2.033898305</v>
      </c>
      <c r="J3" s="6">
        <f t="shared" si="2"/>
        <v>0.9181818182</v>
      </c>
      <c r="K3" s="7">
        <v>4.0</v>
      </c>
      <c r="L3" s="2">
        <v>5.0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7" t="s">
        <v>1435</v>
      </c>
      <c r="B4" s="7" t="s">
        <v>1436</v>
      </c>
      <c r="C4" s="7" t="s">
        <v>361</v>
      </c>
      <c r="D4" s="7">
        <v>8.0</v>
      </c>
      <c r="E4" s="7">
        <f>65+60+60+64+60+49+65+60</f>
        <v>483</v>
      </c>
      <c r="F4" s="7">
        <f>22+28+27+41+20+33+27+30</f>
        <v>228</v>
      </c>
      <c r="G4" s="7">
        <f>19+23+26+37+17+30+25+26</f>
        <v>203</v>
      </c>
      <c r="H4" s="7">
        <f>3+5+1+4+3+3+2+4</f>
        <v>25</v>
      </c>
      <c r="I4" s="5">
        <f t="shared" si="1"/>
        <v>3.105590062</v>
      </c>
      <c r="J4" s="6">
        <f t="shared" si="2"/>
        <v>0.8903508772</v>
      </c>
      <c r="K4" s="7">
        <v>1.0</v>
      </c>
      <c r="L4" s="7">
        <v>6.0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 t="s">
        <v>104</v>
      </c>
      <c r="B5" s="2" t="s">
        <v>1437</v>
      </c>
      <c r="C5" s="2" t="s">
        <v>361</v>
      </c>
      <c r="D5" s="7">
        <v>8.0</v>
      </c>
      <c r="E5" s="2">
        <f>60+45+31+60+60+60+60+60</f>
        <v>436</v>
      </c>
      <c r="F5" s="2">
        <f>32+9+17+33+28+34+35+25</f>
        <v>213</v>
      </c>
      <c r="G5" s="2">
        <f>28+8+13+30+25+29+31+20</f>
        <v>184</v>
      </c>
      <c r="H5" s="2">
        <f>4+1+4+3+3+5+4+5</f>
        <v>29</v>
      </c>
      <c r="I5" s="5">
        <f t="shared" si="1"/>
        <v>3.990825688</v>
      </c>
      <c r="J5" s="6">
        <f t="shared" si="2"/>
        <v>0.8638497653</v>
      </c>
      <c r="K5" s="2">
        <v>1.0</v>
      </c>
      <c r="L5" s="7">
        <v>6.0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 t="s">
        <v>625</v>
      </c>
      <c r="B6" s="2" t="s">
        <v>1438</v>
      </c>
      <c r="C6" s="2" t="s">
        <v>616</v>
      </c>
      <c r="D6" s="7">
        <v>5.0</v>
      </c>
      <c r="E6" s="2">
        <f>60+40+60+60+61</f>
        <v>281</v>
      </c>
      <c r="F6" s="2">
        <f>32+22+28+32+26</f>
        <v>140</v>
      </c>
      <c r="G6" s="2">
        <f>30+18+27+29+23</f>
        <v>127</v>
      </c>
      <c r="H6" s="2">
        <f>2+4+1+3+2</f>
        <v>12</v>
      </c>
      <c r="I6" s="5">
        <f t="shared" si="1"/>
        <v>2.56227758</v>
      </c>
      <c r="J6" s="6">
        <f t="shared" si="2"/>
        <v>0.9071428571</v>
      </c>
      <c r="K6" s="7">
        <v>3.0</v>
      </c>
      <c r="L6" s="2">
        <v>2.0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 t="s">
        <v>1373</v>
      </c>
      <c r="B7" s="2" t="s">
        <v>1439</v>
      </c>
      <c r="C7" s="7" t="s">
        <v>1440</v>
      </c>
      <c r="D7" s="7">
        <v>5.0</v>
      </c>
      <c r="E7" s="2">
        <f>60+60+60+61+26</f>
        <v>267</v>
      </c>
      <c r="F7" s="2">
        <f>35+24+38+37+14</f>
        <v>148</v>
      </c>
      <c r="G7" s="2">
        <f>34+21+34+35+8</f>
        <v>132</v>
      </c>
      <c r="H7" s="2">
        <f>4+4+2+6</f>
        <v>16</v>
      </c>
      <c r="I7" s="5">
        <f t="shared" si="1"/>
        <v>3.595505618</v>
      </c>
      <c r="J7" s="6">
        <f t="shared" si="2"/>
        <v>0.8918918919</v>
      </c>
      <c r="K7" s="7">
        <v>3.0</v>
      </c>
      <c r="L7" s="7">
        <v>2.0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 t="s">
        <v>182</v>
      </c>
      <c r="B8" s="2" t="s">
        <v>1441</v>
      </c>
      <c r="C8" s="2" t="s">
        <v>459</v>
      </c>
      <c r="D8" s="7">
        <v>5.0</v>
      </c>
      <c r="E8" s="2">
        <f>60+60+60+19+60</f>
        <v>259</v>
      </c>
      <c r="F8" s="2">
        <f>35+29+21+12+38</f>
        <v>135</v>
      </c>
      <c r="G8" s="2">
        <f>34+28+20+7+36</f>
        <v>125</v>
      </c>
      <c r="H8" s="2">
        <f>1+1+1+5+2</f>
        <v>10</v>
      </c>
      <c r="I8" s="5">
        <f t="shared" si="1"/>
        <v>2.316602317</v>
      </c>
      <c r="J8" s="6">
        <f t="shared" si="2"/>
        <v>0.9259259259</v>
      </c>
      <c r="K8" s="2">
        <v>3.0</v>
      </c>
      <c r="L8" s="7">
        <v>2.0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 t="s">
        <v>484</v>
      </c>
      <c r="B9" s="2" t="s">
        <v>40</v>
      </c>
      <c r="C9" s="7" t="s">
        <v>1442</v>
      </c>
      <c r="D9" s="7">
        <v>4.0</v>
      </c>
      <c r="E9" s="2">
        <f>59+60+64+60</f>
        <v>243</v>
      </c>
      <c r="F9" s="2">
        <f>23+38+49+20</f>
        <v>130</v>
      </c>
      <c r="G9" s="2">
        <f>20+36+46+17</f>
        <v>119</v>
      </c>
      <c r="H9" s="2">
        <f>3+2+3+3</f>
        <v>11</v>
      </c>
      <c r="I9" s="5">
        <f t="shared" si="1"/>
        <v>2.716049383</v>
      </c>
      <c r="J9" s="6">
        <f t="shared" si="2"/>
        <v>0.9153846154</v>
      </c>
      <c r="K9" s="2">
        <v>1.0</v>
      </c>
      <c r="L9" s="7">
        <v>3.0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 t="s">
        <v>108</v>
      </c>
      <c r="B10" s="2" t="s">
        <v>932</v>
      </c>
      <c r="C10" s="2" t="s">
        <v>368</v>
      </c>
      <c r="D10" s="7">
        <v>3.0</v>
      </c>
      <c r="E10" s="2">
        <f>60+65+63</f>
        <v>188</v>
      </c>
      <c r="F10" s="2">
        <f>17+33+32</f>
        <v>82</v>
      </c>
      <c r="G10" s="2">
        <f>16+30+29</f>
        <v>75</v>
      </c>
      <c r="H10" s="2">
        <f>1+3+3</f>
        <v>7</v>
      </c>
      <c r="I10" s="5">
        <f t="shared" si="1"/>
        <v>2.234042553</v>
      </c>
      <c r="J10" s="6">
        <f t="shared" si="2"/>
        <v>0.9146341463</v>
      </c>
      <c r="K10" s="7">
        <v>2.0</v>
      </c>
      <c r="L10" s="7">
        <v>1.0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 t="s">
        <v>60</v>
      </c>
      <c r="B11" s="2" t="s">
        <v>1443</v>
      </c>
      <c r="C11" s="7" t="s">
        <v>1444</v>
      </c>
      <c r="D11" s="7">
        <v>3.0</v>
      </c>
      <c r="E11" s="2">
        <f>65+60+60</f>
        <v>185</v>
      </c>
      <c r="F11" s="2">
        <f>25+22+28</f>
        <v>75</v>
      </c>
      <c r="G11" s="2">
        <f>21+22+24</f>
        <v>67</v>
      </c>
      <c r="H11" s="2">
        <f>4+4</f>
        <v>8</v>
      </c>
      <c r="I11" s="5">
        <f t="shared" si="1"/>
        <v>2.594594595</v>
      </c>
      <c r="J11" s="6">
        <f t="shared" si="2"/>
        <v>0.8933333333</v>
      </c>
      <c r="K11" s="2">
        <v>2.0</v>
      </c>
      <c r="L11" s="7">
        <v>1.0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 t="s">
        <v>1445</v>
      </c>
      <c r="B12" s="2" t="s">
        <v>1446</v>
      </c>
      <c r="C12" s="2" t="s">
        <v>1447</v>
      </c>
      <c r="D12" s="7">
        <v>3.0</v>
      </c>
      <c r="E12" s="2">
        <f>60+60+65</f>
        <v>185</v>
      </c>
      <c r="F12" s="2">
        <f>34+30+25</f>
        <v>89</v>
      </c>
      <c r="G12" s="2">
        <f>33+29+24</f>
        <v>86</v>
      </c>
      <c r="H12" s="2">
        <f>1+1+1</f>
        <v>3</v>
      </c>
      <c r="I12" s="5">
        <f t="shared" si="1"/>
        <v>0.972972973</v>
      </c>
      <c r="J12" s="6">
        <f t="shared" si="2"/>
        <v>0.9662921348</v>
      </c>
      <c r="K12" s="7">
        <v>2.0</v>
      </c>
      <c r="L12" s="2">
        <v>1.0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7" t="s">
        <v>135</v>
      </c>
      <c r="B13" s="7" t="s">
        <v>1259</v>
      </c>
      <c r="C13" s="7" t="s">
        <v>386</v>
      </c>
      <c r="D13" s="7">
        <v>3.0</v>
      </c>
      <c r="E13" s="7">
        <f>60+60+64</f>
        <v>184</v>
      </c>
      <c r="F13" s="7">
        <f>42+34+35</f>
        <v>111</v>
      </c>
      <c r="G13" s="7">
        <f>39+33+32</f>
        <v>104</v>
      </c>
      <c r="H13" s="7">
        <f>3+1+3</f>
        <v>7</v>
      </c>
      <c r="I13" s="5">
        <f t="shared" si="1"/>
        <v>2.282608696</v>
      </c>
      <c r="J13" s="6">
        <f t="shared" si="2"/>
        <v>0.9369369369</v>
      </c>
      <c r="K13" s="7">
        <v>3.0</v>
      </c>
      <c r="L13" s="7">
        <v>0.0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 t="s">
        <v>856</v>
      </c>
      <c r="B14" s="2" t="s">
        <v>1011</v>
      </c>
      <c r="C14" s="2" t="s">
        <v>1448</v>
      </c>
      <c r="D14" s="2">
        <v>3.0</v>
      </c>
      <c r="E14" s="2">
        <f>62+60+60</f>
        <v>182</v>
      </c>
      <c r="F14" s="2">
        <f>29+24+37</f>
        <v>90</v>
      </c>
      <c r="G14" s="2">
        <f>25+23+33</f>
        <v>81</v>
      </c>
      <c r="H14" s="2">
        <f>4+1+4</f>
        <v>9</v>
      </c>
      <c r="I14" s="5">
        <f t="shared" si="1"/>
        <v>2.967032967</v>
      </c>
      <c r="J14" s="6">
        <f t="shared" si="2"/>
        <v>0.9</v>
      </c>
      <c r="K14" s="2">
        <v>1.0</v>
      </c>
      <c r="L14" s="2">
        <v>2.0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 t="s">
        <v>1449</v>
      </c>
      <c r="B15" s="2" t="s">
        <v>1450</v>
      </c>
      <c r="C15" s="2" t="s">
        <v>415</v>
      </c>
      <c r="D15" s="7">
        <v>3.0</v>
      </c>
      <c r="E15" s="2">
        <f t="shared" ref="E15:E16" si="3">60+60+60</f>
        <v>180</v>
      </c>
      <c r="F15" s="2">
        <f>33+26+34</f>
        <v>93</v>
      </c>
      <c r="G15" s="2">
        <f>29+25+28</f>
        <v>82</v>
      </c>
      <c r="H15" s="2">
        <f>4+1+6</f>
        <v>11</v>
      </c>
      <c r="I15" s="5">
        <f t="shared" si="1"/>
        <v>3.666666667</v>
      </c>
      <c r="J15" s="6">
        <f t="shared" si="2"/>
        <v>0.8817204301</v>
      </c>
      <c r="K15" s="7">
        <v>1.0</v>
      </c>
      <c r="L15" s="7">
        <v>2.0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 t="s">
        <v>47</v>
      </c>
      <c r="B16" s="2" t="s">
        <v>1451</v>
      </c>
      <c r="C16" s="7" t="s">
        <v>1452</v>
      </c>
      <c r="D16" s="7">
        <v>3.0</v>
      </c>
      <c r="E16" s="2">
        <f t="shared" si="3"/>
        <v>180</v>
      </c>
      <c r="F16" s="2">
        <f>45+26+29</f>
        <v>100</v>
      </c>
      <c r="G16" s="2">
        <f>44+23+28</f>
        <v>95</v>
      </c>
      <c r="H16" s="2">
        <f>1+3+1</f>
        <v>5</v>
      </c>
      <c r="I16" s="5">
        <f t="shared" si="1"/>
        <v>1.666666667</v>
      </c>
      <c r="J16" s="6">
        <f t="shared" si="2"/>
        <v>0.95</v>
      </c>
      <c r="K16" s="7">
        <v>2.0</v>
      </c>
      <c r="L16" s="7">
        <v>1.0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 t="s">
        <v>62</v>
      </c>
      <c r="B17" s="2" t="s">
        <v>882</v>
      </c>
      <c r="C17" s="2" t="s">
        <v>371</v>
      </c>
      <c r="D17" s="7">
        <v>3.0</v>
      </c>
      <c r="E17" s="2">
        <f>60+59+60</f>
        <v>179</v>
      </c>
      <c r="F17" s="2">
        <f>39+25+16</f>
        <v>80</v>
      </c>
      <c r="G17" s="2">
        <f>37+21+15</f>
        <v>73</v>
      </c>
      <c r="H17" s="2">
        <f>2+4+1</f>
        <v>7</v>
      </c>
      <c r="I17" s="5">
        <f t="shared" si="1"/>
        <v>2.346368715</v>
      </c>
      <c r="J17" s="6">
        <f t="shared" si="2"/>
        <v>0.9125</v>
      </c>
      <c r="K17" s="7">
        <v>2.0</v>
      </c>
      <c r="L17" s="2">
        <v>1.0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 t="s">
        <v>239</v>
      </c>
      <c r="B18" s="2" t="s">
        <v>1453</v>
      </c>
      <c r="C18" s="2" t="s">
        <v>371</v>
      </c>
      <c r="D18" s="7">
        <v>3.0</v>
      </c>
      <c r="E18" s="7">
        <f>40+61+60</f>
        <v>161</v>
      </c>
      <c r="F18" s="2">
        <f>14+32+38</f>
        <v>84</v>
      </c>
      <c r="G18" s="2">
        <f>12+28+38</f>
        <v>78</v>
      </c>
      <c r="H18" s="2">
        <f>2+4</f>
        <v>6</v>
      </c>
      <c r="I18" s="5">
        <f t="shared" si="1"/>
        <v>2.236024845</v>
      </c>
      <c r="J18" s="6">
        <f t="shared" si="2"/>
        <v>0.9285714286</v>
      </c>
      <c r="K18" s="7">
        <v>1.0</v>
      </c>
      <c r="L18" s="7">
        <v>1.0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 t="s">
        <v>55</v>
      </c>
      <c r="B19" s="2" t="s">
        <v>353</v>
      </c>
      <c r="C19" s="2" t="s">
        <v>371</v>
      </c>
      <c r="D19" s="2">
        <v>3.0</v>
      </c>
      <c r="E19" s="2">
        <f>60+44+28</f>
        <v>132</v>
      </c>
      <c r="F19" s="2">
        <f>37+21+22</f>
        <v>80</v>
      </c>
      <c r="G19" s="2">
        <f>35+21+17</f>
        <v>73</v>
      </c>
      <c r="H19" s="2">
        <f>2+5</f>
        <v>7</v>
      </c>
      <c r="I19" s="5">
        <f t="shared" si="1"/>
        <v>3.181818182</v>
      </c>
      <c r="J19" s="6">
        <f t="shared" si="2"/>
        <v>0.9125</v>
      </c>
      <c r="K19" s="2">
        <v>1.0</v>
      </c>
      <c r="L19" s="2">
        <v>2.0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 t="s">
        <v>878</v>
      </c>
      <c r="B20" s="2" t="s">
        <v>1066</v>
      </c>
      <c r="C20" s="2" t="s">
        <v>557</v>
      </c>
      <c r="D20" s="2">
        <v>2.0</v>
      </c>
      <c r="E20" s="2">
        <f>65+63</f>
        <v>128</v>
      </c>
      <c r="F20" s="2">
        <f>28+34</f>
        <v>62</v>
      </c>
      <c r="G20" s="2">
        <f>24+31</f>
        <v>55</v>
      </c>
      <c r="H20" s="2">
        <f>4+3</f>
        <v>7</v>
      </c>
      <c r="I20" s="5">
        <f t="shared" si="1"/>
        <v>3.28125</v>
      </c>
      <c r="J20" s="6">
        <f t="shared" si="2"/>
        <v>0.8870967742</v>
      </c>
      <c r="K20" s="2">
        <v>1.0</v>
      </c>
      <c r="L20" s="2">
        <v>1.0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7" t="s">
        <v>587</v>
      </c>
      <c r="B21" s="7" t="s">
        <v>1454</v>
      </c>
      <c r="C21" s="7" t="s">
        <v>535</v>
      </c>
      <c r="D21" s="7">
        <v>2.0</v>
      </c>
      <c r="E21" s="7">
        <f t="shared" ref="E21:E22" si="4">65+60</f>
        <v>125</v>
      </c>
      <c r="F21" s="7">
        <f>19+38</f>
        <v>57</v>
      </c>
      <c r="G21" s="7">
        <f>16+33</f>
        <v>49</v>
      </c>
      <c r="H21" s="7">
        <f>3+5</f>
        <v>8</v>
      </c>
      <c r="I21" s="5">
        <f t="shared" si="1"/>
        <v>3.84</v>
      </c>
      <c r="J21" s="6">
        <f t="shared" si="2"/>
        <v>0.8596491228</v>
      </c>
      <c r="K21" s="7">
        <v>1.0</v>
      </c>
      <c r="L21" s="7">
        <v>1.0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7" t="s">
        <v>572</v>
      </c>
      <c r="B22" s="7" t="s">
        <v>1351</v>
      </c>
      <c r="C22" s="7" t="s">
        <v>726</v>
      </c>
      <c r="D22" s="7">
        <v>2.0</v>
      </c>
      <c r="E22" s="7">
        <f t="shared" si="4"/>
        <v>125</v>
      </c>
      <c r="F22" s="7">
        <f>31+28</f>
        <v>59</v>
      </c>
      <c r="G22" s="7">
        <f>28+24</f>
        <v>52</v>
      </c>
      <c r="H22" s="7">
        <f>3+4</f>
        <v>7</v>
      </c>
      <c r="I22" s="5">
        <f t="shared" si="1"/>
        <v>3.36</v>
      </c>
      <c r="J22" s="6">
        <f t="shared" si="2"/>
        <v>0.8813559322</v>
      </c>
      <c r="K22" s="7">
        <v>1.0</v>
      </c>
      <c r="L22" s="7">
        <v>1.0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7" t="s">
        <v>55</v>
      </c>
      <c r="B23" s="7" t="s">
        <v>646</v>
      </c>
      <c r="C23" s="7" t="s">
        <v>564</v>
      </c>
      <c r="D23" s="7">
        <v>2.0</v>
      </c>
      <c r="E23" s="7">
        <f>60+65</f>
        <v>125</v>
      </c>
      <c r="F23" s="7">
        <f>28+46</f>
        <v>74</v>
      </c>
      <c r="G23" s="7">
        <f>28+43</f>
        <v>71</v>
      </c>
      <c r="H23" s="7">
        <v>3.0</v>
      </c>
      <c r="I23" s="5">
        <f t="shared" si="1"/>
        <v>1.44</v>
      </c>
      <c r="J23" s="6">
        <f t="shared" si="2"/>
        <v>0.9594594595</v>
      </c>
      <c r="K23" s="7">
        <v>2.0</v>
      </c>
      <c r="L23" s="7">
        <v>0.0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 t="s">
        <v>1455</v>
      </c>
      <c r="B24" s="2" t="s">
        <v>1456</v>
      </c>
      <c r="C24" s="2" t="s">
        <v>487</v>
      </c>
      <c r="D24" s="2">
        <v>2.0</v>
      </c>
      <c r="E24" s="2">
        <f>65+60</f>
        <v>125</v>
      </c>
      <c r="F24" s="2">
        <f>32+33</f>
        <v>65</v>
      </c>
      <c r="G24" s="2">
        <f>32+32</f>
        <v>64</v>
      </c>
      <c r="H24" s="2">
        <v>1.0</v>
      </c>
      <c r="I24" s="5">
        <f t="shared" si="1"/>
        <v>0.48</v>
      </c>
      <c r="J24" s="6">
        <f t="shared" si="2"/>
        <v>0.9846153846</v>
      </c>
      <c r="K24" s="2">
        <v>1.0</v>
      </c>
      <c r="L24" s="2">
        <v>1.0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 t="s">
        <v>347</v>
      </c>
      <c r="B25" s="2" t="s">
        <v>330</v>
      </c>
      <c r="C25" s="2" t="s">
        <v>749</v>
      </c>
      <c r="D25" s="2">
        <v>2.0</v>
      </c>
      <c r="E25" s="2">
        <f>60+64</f>
        <v>124</v>
      </c>
      <c r="F25" s="2">
        <f>41+28</f>
        <v>69</v>
      </c>
      <c r="G25" s="2">
        <f>36+27</f>
        <v>63</v>
      </c>
      <c r="H25" s="2">
        <f>5+1</f>
        <v>6</v>
      </c>
      <c r="I25" s="5">
        <f t="shared" si="1"/>
        <v>2.903225806</v>
      </c>
      <c r="J25" s="6">
        <f t="shared" si="2"/>
        <v>0.9130434783</v>
      </c>
      <c r="K25" s="2">
        <v>1.0</v>
      </c>
      <c r="L25" s="2">
        <v>1.0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7" t="s">
        <v>1457</v>
      </c>
      <c r="B26" s="7" t="s">
        <v>1458</v>
      </c>
      <c r="C26" s="7" t="s">
        <v>386</v>
      </c>
      <c r="D26" s="7">
        <v>2.0</v>
      </c>
      <c r="E26" s="7">
        <f>63+60</f>
        <v>123</v>
      </c>
      <c r="F26" s="7">
        <f>31+29</f>
        <v>60</v>
      </c>
      <c r="G26" s="7">
        <f>28+27</f>
        <v>55</v>
      </c>
      <c r="H26" s="7">
        <f>3+2</f>
        <v>5</v>
      </c>
      <c r="I26" s="5">
        <f t="shared" si="1"/>
        <v>2.43902439</v>
      </c>
      <c r="J26" s="6">
        <f t="shared" si="2"/>
        <v>0.9166666667</v>
      </c>
      <c r="K26" s="7">
        <v>2.0</v>
      </c>
      <c r="L26" s="7">
        <v>0.0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7" t="s">
        <v>1213</v>
      </c>
      <c r="B27" s="7" t="s">
        <v>1214</v>
      </c>
      <c r="C27" s="7" t="s">
        <v>1459</v>
      </c>
      <c r="D27" s="7">
        <v>2.0</v>
      </c>
      <c r="E27" s="7">
        <f>61+60</f>
        <v>121</v>
      </c>
      <c r="F27" s="7">
        <f>34+26</f>
        <v>60</v>
      </c>
      <c r="G27" s="7">
        <f>31+23</f>
        <v>54</v>
      </c>
      <c r="H27" s="7">
        <f>3+3</f>
        <v>6</v>
      </c>
      <c r="I27" s="5">
        <f t="shared" si="1"/>
        <v>2.975206612</v>
      </c>
      <c r="J27" s="6">
        <f t="shared" si="2"/>
        <v>0.9</v>
      </c>
      <c r="K27" s="7">
        <v>1.0</v>
      </c>
      <c r="L27" s="7">
        <v>1.0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7" t="s">
        <v>1460</v>
      </c>
      <c r="B28" s="7" t="s">
        <v>1461</v>
      </c>
      <c r="C28" s="7" t="s">
        <v>571</v>
      </c>
      <c r="D28" s="7">
        <v>2.0</v>
      </c>
      <c r="E28" s="7">
        <f>60+60</f>
        <v>120</v>
      </c>
      <c r="F28" s="7">
        <f>18+35</f>
        <v>53</v>
      </c>
      <c r="G28" s="7">
        <f>14+30</f>
        <v>44</v>
      </c>
      <c r="H28" s="7">
        <f>4+5</f>
        <v>9</v>
      </c>
      <c r="I28" s="5">
        <f t="shared" si="1"/>
        <v>4.5</v>
      </c>
      <c r="J28" s="6">
        <f t="shared" si="2"/>
        <v>0.8301886792</v>
      </c>
      <c r="K28" s="7">
        <v>0.0</v>
      </c>
      <c r="L28" s="7">
        <v>2.0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 t="s">
        <v>1462</v>
      </c>
      <c r="B29" s="2" t="s">
        <v>97</v>
      </c>
      <c r="C29" s="2" t="s">
        <v>368</v>
      </c>
      <c r="D29" s="2">
        <v>2.0</v>
      </c>
      <c r="E29" s="2">
        <f>60+60</f>
        <v>120</v>
      </c>
      <c r="F29" s="2">
        <f>34+27</f>
        <v>61</v>
      </c>
      <c r="G29" s="2">
        <f>29+24</f>
        <v>53</v>
      </c>
      <c r="H29" s="2">
        <f>5+3</f>
        <v>8</v>
      </c>
      <c r="I29" s="5">
        <f t="shared" si="1"/>
        <v>4</v>
      </c>
      <c r="J29" s="6">
        <f t="shared" si="2"/>
        <v>0.868852459</v>
      </c>
      <c r="K29" s="2">
        <v>1.0</v>
      </c>
      <c r="L29" s="2">
        <v>1.0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7" t="s">
        <v>1463</v>
      </c>
      <c r="B30" s="7" t="s">
        <v>1464</v>
      </c>
      <c r="C30" s="7" t="s">
        <v>738</v>
      </c>
      <c r="D30" s="7">
        <v>2.0</v>
      </c>
      <c r="E30" s="7">
        <f t="shared" ref="E30:E31" si="5">60+60</f>
        <v>120</v>
      </c>
      <c r="F30" s="7">
        <f>42+21</f>
        <v>63</v>
      </c>
      <c r="G30" s="7">
        <f>38+17</f>
        <v>55</v>
      </c>
      <c r="H30" s="7">
        <f>4+4</f>
        <v>8</v>
      </c>
      <c r="I30" s="5">
        <f t="shared" si="1"/>
        <v>4</v>
      </c>
      <c r="J30" s="6">
        <f t="shared" si="2"/>
        <v>0.873015873</v>
      </c>
      <c r="K30" s="7">
        <v>0.0</v>
      </c>
      <c r="L30" s="7">
        <v>2.0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7" t="s">
        <v>398</v>
      </c>
      <c r="B31" s="7" t="s">
        <v>787</v>
      </c>
      <c r="C31" s="7" t="s">
        <v>1465</v>
      </c>
      <c r="D31" s="7">
        <v>2.0</v>
      </c>
      <c r="E31" s="7">
        <f t="shared" si="5"/>
        <v>120</v>
      </c>
      <c r="F31" s="7">
        <f>30+27</f>
        <v>57</v>
      </c>
      <c r="G31" s="7">
        <f>29+21</f>
        <v>50</v>
      </c>
      <c r="H31" s="7">
        <f>1+6</f>
        <v>7</v>
      </c>
      <c r="I31" s="5">
        <f t="shared" si="1"/>
        <v>3.5</v>
      </c>
      <c r="J31" s="6">
        <f t="shared" si="2"/>
        <v>0.8771929825</v>
      </c>
      <c r="K31" s="7">
        <v>1.0</v>
      </c>
      <c r="L31" s="7">
        <v>1.0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 t="s">
        <v>1466</v>
      </c>
      <c r="B32" s="2" t="s">
        <v>1467</v>
      </c>
      <c r="C32" s="2" t="s">
        <v>1468</v>
      </c>
      <c r="D32" s="2">
        <v>2.0</v>
      </c>
      <c r="E32" s="2">
        <f t="shared" ref="E32:E33" si="6">60+60</f>
        <v>120</v>
      </c>
      <c r="F32" s="2">
        <f>23+52</f>
        <v>75</v>
      </c>
      <c r="G32" s="2">
        <f>22+45</f>
        <v>67</v>
      </c>
      <c r="H32" s="2">
        <v>8.0</v>
      </c>
      <c r="I32" s="5">
        <f t="shared" si="1"/>
        <v>4</v>
      </c>
      <c r="J32" s="6">
        <f t="shared" si="2"/>
        <v>0.8933333333</v>
      </c>
      <c r="K32" s="2">
        <v>1.0</v>
      </c>
      <c r="L32" s="2">
        <v>1.0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 t="s">
        <v>66</v>
      </c>
      <c r="B33" s="2" t="s">
        <v>1469</v>
      </c>
      <c r="C33" s="2" t="s">
        <v>361</v>
      </c>
      <c r="D33" s="2">
        <v>2.0</v>
      </c>
      <c r="E33" s="2">
        <f t="shared" si="6"/>
        <v>120</v>
      </c>
      <c r="F33" s="2">
        <f>33+36</f>
        <v>69</v>
      </c>
      <c r="G33" s="2">
        <f>31+31</f>
        <v>62</v>
      </c>
      <c r="H33" s="2">
        <f>2+5</f>
        <v>7</v>
      </c>
      <c r="I33" s="5">
        <f t="shared" si="1"/>
        <v>3.5</v>
      </c>
      <c r="J33" s="6">
        <f t="shared" si="2"/>
        <v>0.8985507246</v>
      </c>
      <c r="K33" s="2">
        <v>2.0</v>
      </c>
      <c r="L33" s="2">
        <v>0.0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7" t="s">
        <v>1470</v>
      </c>
      <c r="B34" s="7" t="s">
        <v>1121</v>
      </c>
      <c r="C34" s="7" t="s">
        <v>1471</v>
      </c>
      <c r="D34" s="7">
        <v>2.0</v>
      </c>
      <c r="E34" s="7">
        <f t="shared" ref="E34:E37" si="7">60+60</f>
        <v>120</v>
      </c>
      <c r="F34" s="7">
        <f>29+27</f>
        <v>56</v>
      </c>
      <c r="G34" s="7">
        <f>25+26</f>
        <v>51</v>
      </c>
      <c r="H34" s="7">
        <f>4+1</f>
        <v>5</v>
      </c>
      <c r="I34" s="5">
        <f t="shared" si="1"/>
        <v>2.5</v>
      </c>
      <c r="J34" s="6">
        <f t="shared" si="2"/>
        <v>0.9107142857</v>
      </c>
      <c r="K34" s="7">
        <v>0.0</v>
      </c>
      <c r="L34" s="7">
        <v>2.0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7" t="s">
        <v>362</v>
      </c>
      <c r="B35" s="7" t="s">
        <v>1472</v>
      </c>
      <c r="C35" s="7" t="s">
        <v>361</v>
      </c>
      <c r="D35" s="7">
        <v>2.0</v>
      </c>
      <c r="E35" s="7">
        <f t="shared" si="7"/>
        <v>120</v>
      </c>
      <c r="F35" s="7">
        <f>38+35</f>
        <v>73</v>
      </c>
      <c r="G35" s="7">
        <f>36+31</f>
        <v>67</v>
      </c>
      <c r="H35" s="7">
        <f>2+4</f>
        <v>6</v>
      </c>
      <c r="I35" s="5">
        <f t="shared" si="1"/>
        <v>3</v>
      </c>
      <c r="J35" s="6">
        <f t="shared" si="2"/>
        <v>0.9178082192</v>
      </c>
      <c r="K35" s="7">
        <v>2.0</v>
      </c>
      <c r="L35" s="7">
        <v>0.0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7" t="s">
        <v>457</v>
      </c>
      <c r="B36" s="7" t="s">
        <v>1473</v>
      </c>
      <c r="C36" s="7" t="s">
        <v>371</v>
      </c>
      <c r="D36" s="7">
        <v>2.0</v>
      </c>
      <c r="E36" s="7">
        <f t="shared" si="7"/>
        <v>120</v>
      </c>
      <c r="F36" s="7">
        <f>34+28</f>
        <v>62</v>
      </c>
      <c r="G36" s="7">
        <f>33+24</f>
        <v>57</v>
      </c>
      <c r="H36" s="7">
        <f>1+4</f>
        <v>5</v>
      </c>
      <c r="I36" s="5">
        <f t="shared" si="1"/>
        <v>2.5</v>
      </c>
      <c r="J36" s="6">
        <f t="shared" si="2"/>
        <v>0.9193548387</v>
      </c>
      <c r="K36" s="7">
        <v>1.0</v>
      </c>
      <c r="L36" s="7">
        <v>1.0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 t="s">
        <v>228</v>
      </c>
      <c r="B37" s="2" t="s">
        <v>1474</v>
      </c>
      <c r="C37" s="7" t="s">
        <v>1050</v>
      </c>
      <c r="D37" s="7">
        <v>2.0</v>
      </c>
      <c r="E37" s="2">
        <f t="shared" si="7"/>
        <v>120</v>
      </c>
      <c r="F37" s="2">
        <f>31+36</f>
        <v>67</v>
      </c>
      <c r="G37" s="2">
        <f>30+33</f>
        <v>63</v>
      </c>
      <c r="H37" s="2">
        <f>1+3</f>
        <v>4</v>
      </c>
      <c r="I37" s="5">
        <f t="shared" si="1"/>
        <v>2</v>
      </c>
      <c r="J37" s="6">
        <f t="shared" si="2"/>
        <v>0.9402985075</v>
      </c>
      <c r="K37" s="7">
        <v>1.0</v>
      </c>
      <c r="L37" s="2">
        <v>1.0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 t="s">
        <v>1281</v>
      </c>
      <c r="B38" s="2" t="s">
        <v>1282</v>
      </c>
      <c r="C38" s="2" t="s">
        <v>487</v>
      </c>
      <c r="D38" s="2">
        <v>2.0</v>
      </c>
      <c r="E38" s="2">
        <f t="shared" ref="E38:E39" si="8">60+60</f>
        <v>120</v>
      </c>
      <c r="F38" s="2">
        <f>32+36</f>
        <v>68</v>
      </c>
      <c r="G38" s="2">
        <f>30+34</f>
        <v>64</v>
      </c>
      <c r="H38" s="2">
        <f>2+2</f>
        <v>4</v>
      </c>
      <c r="I38" s="5">
        <f t="shared" si="1"/>
        <v>2</v>
      </c>
      <c r="J38" s="6">
        <f t="shared" si="2"/>
        <v>0.9411764706</v>
      </c>
      <c r="K38" s="2">
        <v>2.0</v>
      </c>
      <c r="L38" s="2">
        <v>0.0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 t="s">
        <v>270</v>
      </c>
      <c r="B39" s="2" t="s">
        <v>1475</v>
      </c>
      <c r="C39" s="2" t="s">
        <v>529</v>
      </c>
      <c r="D39" s="2">
        <v>2.0</v>
      </c>
      <c r="E39" s="2">
        <f t="shared" si="8"/>
        <v>120</v>
      </c>
      <c r="F39" s="2">
        <f>35+29</f>
        <v>64</v>
      </c>
      <c r="G39" s="2">
        <f>34+27</f>
        <v>61</v>
      </c>
      <c r="H39" s="2">
        <f>1+2</f>
        <v>3</v>
      </c>
      <c r="I39" s="5">
        <f t="shared" si="1"/>
        <v>1.5</v>
      </c>
      <c r="J39" s="6">
        <f t="shared" si="2"/>
        <v>0.953125</v>
      </c>
      <c r="K39" s="2">
        <v>2.0</v>
      </c>
      <c r="L39" s="2">
        <v>0.0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7" t="s">
        <v>856</v>
      </c>
      <c r="B40" s="7" t="s">
        <v>1476</v>
      </c>
      <c r="C40" s="7" t="s">
        <v>386</v>
      </c>
      <c r="D40" s="7">
        <v>2.0</v>
      </c>
      <c r="E40" s="7">
        <f>60+60</f>
        <v>120</v>
      </c>
      <c r="F40" s="7">
        <f>25+30</f>
        <v>55</v>
      </c>
      <c r="G40" s="7">
        <f>25+29</f>
        <v>54</v>
      </c>
      <c r="H40" s="7">
        <v>1.0</v>
      </c>
      <c r="I40" s="5">
        <f t="shared" si="1"/>
        <v>0.5</v>
      </c>
      <c r="J40" s="6">
        <f t="shared" si="2"/>
        <v>0.9818181818</v>
      </c>
      <c r="K40" s="7">
        <v>2.0</v>
      </c>
      <c r="L40" s="7">
        <v>0.0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 t="s">
        <v>634</v>
      </c>
      <c r="B41" s="2" t="s">
        <v>1477</v>
      </c>
      <c r="C41" s="2" t="s">
        <v>1478</v>
      </c>
      <c r="D41" s="2">
        <v>2.0</v>
      </c>
      <c r="E41" s="2">
        <f>59+60</f>
        <v>119</v>
      </c>
      <c r="F41" s="2">
        <f>29+15</f>
        <v>44</v>
      </c>
      <c r="G41" s="2">
        <f>27+14</f>
        <v>41</v>
      </c>
      <c r="H41" s="2">
        <f>2+1</f>
        <v>3</v>
      </c>
      <c r="I41" s="5">
        <f t="shared" si="1"/>
        <v>1.512605042</v>
      </c>
      <c r="J41" s="6">
        <f t="shared" si="2"/>
        <v>0.9318181818</v>
      </c>
      <c r="K41" s="2">
        <v>1.0</v>
      </c>
      <c r="L41" s="2">
        <v>1.0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 t="s">
        <v>1154</v>
      </c>
      <c r="B42" s="2" t="s">
        <v>1479</v>
      </c>
      <c r="C42" s="2" t="s">
        <v>371</v>
      </c>
      <c r="D42" s="7">
        <v>2.0</v>
      </c>
      <c r="E42" s="2">
        <f>60+51</f>
        <v>111</v>
      </c>
      <c r="F42" s="2">
        <f>24+25</f>
        <v>49</v>
      </c>
      <c r="G42" s="2">
        <f>24+23</f>
        <v>47</v>
      </c>
      <c r="H42" s="7">
        <v>2.0</v>
      </c>
      <c r="I42" s="5">
        <f t="shared" si="1"/>
        <v>1.081081081</v>
      </c>
      <c r="J42" s="6">
        <f t="shared" si="2"/>
        <v>0.9591836735</v>
      </c>
      <c r="K42" s="2">
        <v>1.0</v>
      </c>
      <c r="L42" s="2">
        <v>0.0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 t="s">
        <v>20</v>
      </c>
      <c r="B43" s="2" t="s">
        <v>1480</v>
      </c>
      <c r="C43" s="2" t="s">
        <v>386</v>
      </c>
      <c r="D43" s="2">
        <v>2.0</v>
      </c>
      <c r="E43" s="2">
        <f>60+40</f>
        <v>100</v>
      </c>
      <c r="F43" s="2">
        <f>38+29</f>
        <v>67</v>
      </c>
      <c r="G43" s="2">
        <f>36+24</f>
        <v>60</v>
      </c>
      <c r="H43" s="2">
        <f>2+5</f>
        <v>7</v>
      </c>
      <c r="I43" s="5">
        <f t="shared" si="1"/>
        <v>4.2</v>
      </c>
      <c r="J43" s="6">
        <f t="shared" si="2"/>
        <v>0.8955223881</v>
      </c>
      <c r="K43" s="2">
        <v>1.0</v>
      </c>
      <c r="L43" s="2">
        <v>1.0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 t="s">
        <v>68</v>
      </c>
      <c r="B44" s="2" t="s">
        <v>1481</v>
      </c>
      <c r="C44" s="7" t="s">
        <v>1482</v>
      </c>
      <c r="D44" s="7">
        <v>3.0</v>
      </c>
      <c r="E44" s="2">
        <f>13+65+20</f>
        <v>98</v>
      </c>
      <c r="F44" s="2">
        <f>9+35+8</f>
        <v>52</v>
      </c>
      <c r="G44" s="2">
        <f>5+32+8</f>
        <v>45</v>
      </c>
      <c r="H44" s="2">
        <f>4+3</f>
        <v>7</v>
      </c>
      <c r="I44" s="5">
        <f t="shared" si="1"/>
        <v>4.285714286</v>
      </c>
      <c r="J44" s="6">
        <f t="shared" si="2"/>
        <v>0.8653846154</v>
      </c>
      <c r="K44" s="2">
        <v>0.0</v>
      </c>
      <c r="L44" s="2">
        <v>2.0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 t="s">
        <v>1483</v>
      </c>
      <c r="B45" s="2" t="s">
        <v>1484</v>
      </c>
      <c r="C45" s="2" t="s">
        <v>1485</v>
      </c>
      <c r="D45" s="2">
        <v>2.0</v>
      </c>
      <c r="E45" s="2">
        <f>21+60</f>
        <v>81</v>
      </c>
      <c r="F45" s="2">
        <f>10+28</f>
        <v>38</v>
      </c>
      <c r="G45" s="2">
        <f>7+28</f>
        <v>35</v>
      </c>
      <c r="H45" s="2">
        <v>3.0</v>
      </c>
      <c r="I45" s="5">
        <f t="shared" si="1"/>
        <v>2.222222222</v>
      </c>
      <c r="J45" s="6">
        <f t="shared" si="2"/>
        <v>0.9210526316</v>
      </c>
      <c r="K45" s="2">
        <v>1.0</v>
      </c>
      <c r="L45" s="2">
        <v>1.0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7" t="s">
        <v>295</v>
      </c>
      <c r="B46" s="7" t="s">
        <v>1486</v>
      </c>
      <c r="C46" s="7" t="s">
        <v>954</v>
      </c>
      <c r="D46" s="7">
        <v>1.0</v>
      </c>
      <c r="E46" s="7">
        <v>65.0</v>
      </c>
      <c r="F46" s="7">
        <v>18.0</v>
      </c>
      <c r="G46" s="7">
        <v>16.0</v>
      </c>
      <c r="H46" s="7">
        <v>2.0</v>
      </c>
      <c r="I46" s="5">
        <f t="shared" si="1"/>
        <v>1.846153846</v>
      </c>
      <c r="J46" s="6">
        <f t="shared" si="2"/>
        <v>0.8888888889</v>
      </c>
      <c r="K46" s="7">
        <v>0.0</v>
      </c>
      <c r="L46" s="7">
        <v>0.0</v>
      </c>
      <c r="M46" s="7">
        <v>1.0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7" t="s">
        <v>1487</v>
      </c>
      <c r="B47" s="7" t="s">
        <v>1488</v>
      </c>
      <c r="C47" s="7" t="s">
        <v>601</v>
      </c>
      <c r="D47" s="7">
        <v>1.0</v>
      </c>
      <c r="E47" s="7">
        <v>65.0</v>
      </c>
      <c r="F47" s="7">
        <v>29.0</v>
      </c>
      <c r="G47" s="7">
        <v>27.0</v>
      </c>
      <c r="H47" s="7">
        <v>2.0</v>
      </c>
      <c r="I47" s="5">
        <f t="shared" si="1"/>
        <v>1.846153846</v>
      </c>
      <c r="J47" s="6">
        <f t="shared" si="2"/>
        <v>0.9310344828</v>
      </c>
      <c r="K47" s="7">
        <v>1.0</v>
      </c>
      <c r="L47" s="7">
        <v>0.0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 t="s">
        <v>1137</v>
      </c>
      <c r="B48" s="2" t="s">
        <v>1489</v>
      </c>
      <c r="C48" s="2" t="s">
        <v>731</v>
      </c>
      <c r="D48" s="2">
        <v>1.0</v>
      </c>
      <c r="E48" s="2">
        <v>65.0</v>
      </c>
      <c r="F48" s="2">
        <v>34.0</v>
      </c>
      <c r="G48" s="2">
        <v>32.0</v>
      </c>
      <c r="H48" s="2">
        <v>2.0</v>
      </c>
      <c r="I48" s="5">
        <f t="shared" si="1"/>
        <v>1.846153846</v>
      </c>
      <c r="J48" s="6">
        <f t="shared" si="2"/>
        <v>0.9411764706</v>
      </c>
      <c r="K48" s="2">
        <v>0.0</v>
      </c>
      <c r="L48" s="2">
        <v>1.0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7" t="s">
        <v>347</v>
      </c>
      <c r="B49" s="7" t="s">
        <v>348</v>
      </c>
      <c r="C49" s="7" t="s">
        <v>580</v>
      </c>
      <c r="D49" s="7">
        <v>1.0</v>
      </c>
      <c r="E49" s="7">
        <v>65.0</v>
      </c>
      <c r="F49" s="7">
        <v>42.0</v>
      </c>
      <c r="G49" s="7">
        <v>40.0</v>
      </c>
      <c r="H49" s="7">
        <v>2.0</v>
      </c>
      <c r="I49" s="5">
        <f t="shared" si="1"/>
        <v>1.846153846</v>
      </c>
      <c r="J49" s="6">
        <f t="shared" si="2"/>
        <v>0.9523809524</v>
      </c>
      <c r="K49" s="7">
        <v>1.0</v>
      </c>
      <c r="L49" s="7">
        <v>0.0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7" t="s">
        <v>1490</v>
      </c>
      <c r="B50" s="7" t="s">
        <v>1491</v>
      </c>
      <c r="C50" s="7" t="s">
        <v>415</v>
      </c>
      <c r="D50" s="7">
        <v>1.0</v>
      </c>
      <c r="E50" s="7">
        <v>65.0</v>
      </c>
      <c r="F50" s="7">
        <v>34.0</v>
      </c>
      <c r="G50" s="7">
        <v>33.0</v>
      </c>
      <c r="H50" s="7">
        <v>1.0</v>
      </c>
      <c r="I50" s="5">
        <f t="shared" si="1"/>
        <v>0.9230769231</v>
      </c>
      <c r="J50" s="6">
        <f t="shared" si="2"/>
        <v>0.9705882353</v>
      </c>
      <c r="K50" s="7">
        <v>0.0</v>
      </c>
      <c r="L50" s="7">
        <v>1.0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 t="s">
        <v>257</v>
      </c>
      <c r="B51" s="2" t="s">
        <v>1492</v>
      </c>
      <c r="C51" s="2" t="s">
        <v>734</v>
      </c>
      <c r="D51" s="2">
        <v>1.0</v>
      </c>
      <c r="E51" s="2">
        <v>63.0</v>
      </c>
      <c r="F51" s="2">
        <v>22.0</v>
      </c>
      <c r="G51" s="2">
        <v>19.0</v>
      </c>
      <c r="H51" s="2">
        <v>3.0</v>
      </c>
      <c r="I51" s="5">
        <f t="shared" si="1"/>
        <v>2.857142857</v>
      </c>
      <c r="J51" s="6">
        <f t="shared" si="2"/>
        <v>0.8636363636</v>
      </c>
      <c r="K51" s="2">
        <v>0.0</v>
      </c>
      <c r="L51" s="2">
        <v>1.0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7" t="s">
        <v>649</v>
      </c>
      <c r="B52" s="7" t="s">
        <v>1493</v>
      </c>
      <c r="C52" s="7" t="s">
        <v>622</v>
      </c>
      <c r="D52" s="7">
        <v>1.0</v>
      </c>
      <c r="E52" s="7">
        <v>63.0</v>
      </c>
      <c r="F52" s="7">
        <v>41.0</v>
      </c>
      <c r="G52" s="7">
        <v>37.0</v>
      </c>
      <c r="H52" s="7">
        <v>4.0</v>
      </c>
      <c r="I52" s="5">
        <f t="shared" si="1"/>
        <v>3.80952381</v>
      </c>
      <c r="J52" s="6">
        <f t="shared" si="2"/>
        <v>0.9024390244</v>
      </c>
      <c r="K52" s="7">
        <v>0.0</v>
      </c>
      <c r="L52" s="7">
        <v>1.0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 t="s">
        <v>74</v>
      </c>
      <c r="B53" s="2" t="s">
        <v>1494</v>
      </c>
      <c r="C53" s="2" t="s">
        <v>726</v>
      </c>
      <c r="D53" s="2">
        <v>1.0</v>
      </c>
      <c r="E53" s="2">
        <v>60.0</v>
      </c>
      <c r="F53" s="2">
        <v>31.0</v>
      </c>
      <c r="G53" s="2">
        <v>23.0</v>
      </c>
      <c r="H53" s="2">
        <v>8.0</v>
      </c>
      <c r="I53" s="5">
        <f t="shared" si="1"/>
        <v>8</v>
      </c>
      <c r="J53" s="6">
        <f t="shared" si="2"/>
        <v>0.7419354839</v>
      </c>
      <c r="K53" s="2">
        <v>0.0</v>
      </c>
      <c r="L53" s="2">
        <v>1.0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7" t="s">
        <v>847</v>
      </c>
      <c r="B54" s="7" t="s">
        <v>1495</v>
      </c>
      <c r="C54" s="7" t="s">
        <v>411</v>
      </c>
      <c r="D54" s="7">
        <v>1.0</v>
      </c>
      <c r="E54" s="7">
        <v>60.0</v>
      </c>
      <c r="F54" s="7">
        <v>33.0</v>
      </c>
      <c r="G54" s="7">
        <v>27.0</v>
      </c>
      <c r="H54" s="7">
        <v>6.0</v>
      </c>
      <c r="I54" s="5">
        <f t="shared" si="1"/>
        <v>6</v>
      </c>
      <c r="J54" s="6">
        <f t="shared" si="2"/>
        <v>0.8181818182</v>
      </c>
      <c r="K54" s="7">
        <v>0.0</v>
      </c>
      <c r="L54" s="7">
        <v>1.0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7" t="s">
        <v>822</v>
      </c>
      <c r="B55" s="7" t="s">
        <v>1496</v>
      </c>
      <c r="C55" s="7" t="s">
        <v>516</v>
      </c>
      <c r="D55" s="7">
        <v>1.0</v>
      </c>
      <c r="E55" s="7">
        <v>60.0</v>
      </c>
      <c r="F55" s="7">
        <v>28.0</v>
      </c>
      <c r="G55" s="7">
        <v>23.0</v>
      </c>
      <c r="H55" s="7">
        <v>5.0</v>
      </c>
      <c r="I55" s="5">
        <f t="shared" si="1"/>
        <v>5</v>
      </c>
      <c r="J55" s="6">
        <f t="shared" si="2"/>
        <v>0.8214285714</v>
      </c>
      <c r="K55" s="7">
        <v>0.0</v>
      </c>
      <c r="L55" s="7">
        <v>1.0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7" t="s">
        <v>1376</v>
      </c>
      <c r="B56" s="7" t="s">
        <v>1497</v>
      </c>
      <c r="C56" s="7" t="s">
        <v>731</v>
      </c>
      <c r="D56" s="7">
        <v>1.0</v>
      </c>
      <c r="E56" s="7">
        <v>60.0</v>
      </c>
      <c r="F56" s="7">
        <v>29.0</v>
      </c>
      <c r="G56" s="7">
        <v>24.0</v>
      </c>
      <c r="H56" s="7">
        <v>5.0</v>
      </c>
      <c r="I56" s="5">
        <f t="shared" si="1"/>
        <v>5</v>
      </c>
      <c r="J56" s="6">
        <f t="shared" si="2"/>
        <v>0.8275862069</v>
      </c>
      <c r="K56" s="7">
        <v>0.0</v>
      </c>
      <c r="L56" s="7">
        <v>1.0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7" t="s">
        <v>1498</v>
      </c>
      <c r="B57" s="7" t="s">
        <v>1499</v>
      </c>
      <c r="C57" s="7" t="s">
        <v>361</v>
      </c>
      <c r="D57" s="7">
        <v>1.0</v>
      </c>
      <c r="E57" s="7">
        <v>60.0</v>
      </c>
      <c r="F57" s="7">
        <v>33.0</v>
      </c>
      <c r="G57" s="7">
        <v>28.0</v>
      </c>
      <c r="H57" s="7">
        <v>5.0</v>
      </c>
      <c r="I57" s="5">
        <f t="shared" si="1"/>
        <v>5</v>
      </c>
      <c r="J57" s="6">
        <f t="shared" si="2"/>
        <v>0.8484848485</v>
      </c>
      <c r="K57" s="7">
        <v>0.0</v>
      </c>
      <c r="L57" s="7">
        <v>1.0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 t="s">
        <v>747</v>
      </c>
      <c r="B58" s="2" t="s">
        <v>1500</v>
      </c>
      <c r="C58" s="2" t="s">
        <v>371</v>
      </c>
      <c r="D58" s="2">
        <v>1.0</v>
      </c>
      <c r="E58" s="2">
        <v>60.0</v>
      </c>
      <c r="F58" s="2">
        <v>35.0</v>
      </c>
      <c r="G58" s="2">
        <v>30.0</v>
      </c>
      <c r="H58" s="2">
        <v>5.0</v>
      </c>
      <c r="I58" s="5">
        <f t="shared" si="1"/>
        <v>5</v>
      </c>
      <c r="J58" s="6">
        <f t="shared" si="2"/>
        <v>0.8571428571</v>
      </c>
      <c r="K58" s="2">
        <v>0.0</v>
      </c>
      <c r="L58" s="2">
        <v>1.0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 t="s">
        <v>160</v>
      </c>
      <c r="B59" s="2" t="s">
        <v>1501</v>
      </c>
      <c r="C59" s="2" t="s">
        <v>415</v>
      </c>
      <c r="D59" s="2">
        <v>1.0</v>
      </c>
      <c r="E59" s="2">
        <v>60.0</v>
      </c>
      <c r="F59" s="2">
        <v>30.0</v>
      </c>
      <c r="G59" s="2">
        <v>26.0</v>
      </c>
      <c r="H59" s="2">
        <v>4.0</v>
      </c>
      <c r="I59" s="5">
        <f t="shared" si="1"/>
        <v>4</v>
      </c>
      <c r="J59" s="6">
        <f t="shared" si="2"/>
        <v>0.8666666667</v>
      </c>
      <c r="K59" s="2">
        <v>0.0</v>
      </c>
      <c r="L59" s="2">
        <v>1.0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7" t="s">
        <v>1502</v>
      </c>
      <c r="B60" s="7" t="s">
        <v>1503</v>
      </c>
      <c r="C60" s="7" t="s">
        <v>453</v>
      </c>
      <c r="D60" s="7">
        <v>1.0</v>
      </c>
      <c r="E60" s="7">
        <v>60.0</v>
      </c>
      <c r="F60" s="7">
        <v>30.0</v>
      </c>
      <c r="G60" s="7">
        <v>26.0</v>
      </c>
      <c r="H60" s="7">
        <v>4.0</v>
      </c>
      <c r="I60" s="5">
        <f t="shared" si="1"/>
        <v>4</v>
      </c>
      <c r="J60" s="6">
        <f t="shared" si="2"/>
        <v>0.8666666667</v>
      </c>
      <c r="K60" s="7">
        <v>0.0</v>
      </c>
      <c r="L60" s="7">
        <v>1.0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7" t="s">
        <v>1504</v>
      </c>
      <c r="B61" s="7" t="s">
        <v>1505</v>
      </c>
      <c r="C61" s="7" t="s">
        <v>529</v>
      </c>
      <c r="D61" s="7">
        <v>1.0</v>
      </c>
      <c r="E61" s="7">
        <v>60.0</v>
      </c>
      <c r="F61" s="7">
        <v>47.0</v>
      </c>
      <c r="G61" s="7">
        <v>41.0</v>
      </c>
      <c r="H61" s="7">
        <v>6.0</v>
      </c>
      <c r="I61" s="5">
        <f t="shared" si="1"/>
        <v>6</v>
      </c>
      <c r="J61" s="6">
        <f t="shared" si="2"/>
        <v>0.8723404255</v>
      </c>
      <c r="K61" s="7">
        <v>0.0</v>
      </c>
      <c r="L61" s="7">
        <v>1.0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 t="s">
        <v>55</v>
      </c>
      <c r="B62" s="2" t="s">
        <v>1506</v>
      </c>
      <c r="C62" s="2" t="s">
        <v>749</v>
      </c>
      <c r="D62" s="2">
        <v>1.0</v>
      </c>
      <c r="E62" s="2">
        <v>60.0</v>
      </c>
      <c r="F62" s="2">
        <v>32.0</v>
      </c>
      <c r="G62" s="2">
        <v>28.0</v>
      </c>
      <c r="H62" s="2">
        <v>4.0</v>
      </c>
      <c r="I62" s="5">
        <f t="shared" si="1"/>
        <v>4</v>
      </c>
      <c r="J62" s="6">
        <f t="shared" si="2"/>
        <v>0.875</v>
      </c>
      <c r="K62" s="2">
        <v>0.0</v>
      </c>
      <c r="L62" s="2">
        <v>1.0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 t="s">
        <v>1507</v>
      </c>
      <c r="B63" s="2" t="s">
        <v>1508</v>
      </c>
      <c r="C63" s="2" t="s">
        <v>368</v>
      </c>
      <c r="D63" s="2">
        <v>1.0</v>
      </c>
      <c r="E63" s="2">
        <v>60.0</v>
      </c>
      <c r="F63" s="2">
        <v>32.0</v>
      </c>
      <c r="G63" s="2">
        <v>28.0</v>
      </c>
      <c r="H63" s="2">
        <v>4.0</v>
      </c>
      <c r="I63" s="5">
        <f t="shared" si="1"/>
        <v>4</v>
      </c>
      <c r="J63" s="6">
        <f t="shared" si="2"/>
        <v>0.875</v>
      </c>
      <c r="K63" s="2">
        <v>1.0</v>
      </c>
      <c r="L63" s="2">
        <v>0.0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 t="s">
        <v>244</v>
      </c>
      <c r="B64" s="2" t="s">
        <v>1509</v>
      </c>
      <c r="C64" s="2" t="s">
        <v>459</v>
      </c>
      <c r="D64" s="2">
        <v>1.0</v>
      </c>
      <c r="E64" s="2">
        <v>60.0</v>
      </c>
      <c r="F64" s="2">
        <v>33.0</v>
      </c>
      <c r="G64" s="2">
        <v>29.0</v>
      </c>
      <c r="H64" s="2">
        <v>4.0</v>
      </c>
      <c r="I64" s="5">
        <f t="shared" si="1"/>
        <v>4</v>
      </c>
      <c r="J64" s="6">
        <f t="shared" si="2"/>
        <v>0.8787878788</v>
      </c>
      <c r="K64" s="2">
        <v>0.0</v>
      </c>
      <c r="L64" s="2">
        <v>1.0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7" t="s">
        <v>1109</v>
      </c>
      <c r="B65" s="7" t="s">
        <v>1510</v>
      </c>
      <c r="C65" s="7" t="s">
        <v>805</v>
      </c>
      <c r="D65" s="7">
        <v>1.0</v>
      </c>
      <c r="E65" s="7">
        <v>60.0</v>
      </c>
      <c r="F65" s="7">
        <v>33.0</v>
      </c>
      <c r="G65" s="7">
        <v>29.0</v>
      </c>
      <c r="H65" s="7">
        <v>4.0</v>
      </c>
      <c r="I65" s="5">
        <f t="shared" si="1"/>
        <v>4</v>
      </c>
      <c r="J65" s="6">
        <f t="shared" si="2"/>
        <v>0.8787878788</v>
      </c>
      <c r="K65" s="7">
        <v>0.0</v>
      </c>
      <c r="L65" s="7">
        <v>1.0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 t="s">
        <v>1511</v>
      </c>
      <c r="B66" s="2" t="s">
        <v>1512</v>
      </c>
      <c r="C66" s="2" t="s">
        <v>557</v>
      </c>
      <c r="D66" s="2">
        <v>1.0</v>
      </c>
      <c r="E66" s="2">
        <v>60.0</v>
      </c>
      <c r="F66" s="2">
        <v>33.0</v>
      </c>
      <c r="G66" s="2">
        <v>29.0</v>
      </c>
      <c r="H66" s="2">
        <v>5.0</v>
      </c>
      <c r="I66" s="5">
        <f t="shared" si="1"/>
        <v>5</v>
      </c>
      <c r="J66" s="6">
        <f t="shared" si="2"/>
        <v>0.8787878788</v>
      </c>
      <c r="K66" s="2">
        <v>0.0</v>
      </c>
      <c r="L66" s="2">
        <v>1.0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7" t="s">
        <v>1513</v>
      </c>
      <c r="B67" s="7" t="s">
        <v>1514</v>
      </c>
      <c r="C67" s="7" t="s">
        <v>411</v>
      </c>
      <c r="D67" s="7">
        <v>1.0</v>
      </c>
      <c r="E67" s="7">
        <v>60.0</v>
      </c>
      <c r="F67" s="7">
        <v>37.0</v>
      </c>
      <c r="G67" s="7">
        <v>33.0</v>
      </c>
      <c r="H67" s="7">
        <v>4.0</v>
      </c>
      <c r="I67" s="5">
        <f t="shared" si="1"/>
        <v>4</v>
      </c>
      <c r="J67" s="6">
        <f t="shared" si="2"/>
        <v>0.8918918919</v>
      </c>
      <c r="K67" s="7">
        <v>0.0</v>
      </c>
      <c r="L67" s="7">
        <v>1.0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7" t="s">
        <v>657</v>
      </c>
      <c r="B68" s="7" t="s">
        <v>1515</v>
      </c>
      <c r="C68" s="7" t="s">
        <v>1516</v>
      </c>
      <c r="D68" s="7">
        <v>1.0</v>
      </c>
      <c r="E68" s="7">
        <v>60.0</v>
      </c>
      <c r="F68" s="7">
        <v>28.0</v>
      </c>
      <c r="G68" s="7">
        <v>25.0</v>
      </c>
      <c r="H68" s="7">
        <v>3.0</v>
      </c>
      <c r="I68" s="5">
        <f t="shared" si="1"/>
        <v>3</v>
      </c>
      <c r="J68" s="6">
        <f t="shared" si="2"/>
        <v>0.8928571429</v>
      </c>
      <c r="K68" s="7">
        <v>1.0</v>
      </c>
      <c r="L68" s="7">
        <v>0.0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7" t="s">
        <v>1517</v>
      </c>
      <c r="B69" s="7" t="s">
        <v>1518</v>
      </c>
      <c r="C69" s="7" t="s">
        <v>453</v>
      </c>
      <c r="D69" s="7">
        <v>1.0</v>
      </c>
      <c r="E69" s="7">
        <v>60.0</v>
      </c>
      <c r="F69" s="7">
        <v>30.0</v>
      </c>
      <c r="G69" s="7">
        <v>27.0</v>
      </c>
      <c r="H69" s="7">
        <v>3.0</v>
      </c>
      <c r="I69" s="5">
        <f t="shared" si="1"/>
        <v>3</v>
      </c>
      <c r="J69" s="6">
        <f t="shared" si="2"/>
        <v>0.9</v>
      </c>
      <c r="K69" s="7">
        <v>1.0</v>
      </c>
      <c r="L69" s="7">
        <v>0.0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 t="s">
        <v>823</v>
      </c>
      <c r="B70" s="2" t="s">
        <v>1519</v>
      </c>
      <c r="C70" s="2" t="s">
        <v>425</v>
      </c>
      <c r="D70" s="2">
        <v>1.0</v>
      </c>
      <c r="E70" s="2">
        <v>60.0</v>
      </c>
      <c r="F70" s="2">
        <v>26.0</v>
      </c>
      <c r="G70" s="2">
        <v>24.0</v>
      </c>
      <c r="H70" s="2">
        <v>2.0</v>
      </c>
      <c r="I70" s="5">
        <f t="shared" si="1"/>
        <v>2</v>
      </c>
      <c r="J70" s="6">
        <f t="shared" si="2"/>
        <v>0.9230769231</v>
      </c>
      <c r="K70" s="2">
        <v>1.0</v>
      </c>
      <c r="L70" s="2">
        <v>0.0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 t="s">
        <v>723</v>
      </c>
      <c r="B71" s="2" t="s">
        <v>1520</v>
      </c>
      <c r="C71" s="2" t="s">
        <v>512</v>
      </c>
      <c r="D71" s="2">
        <v>1.0</v>
      </c>
      <c r="E71" s="2">
        <v>60.0</v>
      </c>
      <c r="F71" s="2">
        <v>28.0</v>
      </c>
      <c r="G71" s="2">
        <v>26.0</v>
      </c>
      <c r="H71" s="2">
        <v>2.0</v>
      </c>
      <c r="I71" s="5">
        <f t="shared" si="1"/>
        <v>2</v>
      </c>
      <c r="J71" s="6">
        <f t="shared" si="2"/>
        <v>0.9285714286</v>
      </c>
      <c r="K71" s="2">
        <v>1.0</v>
      </c>
      <c r="L71" s="2">
        <v>0.0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 t="s">
        <v>772</v>
      </c>
      <c r="B72" s="2" t="s">
        <v>1521</v>
      </c>
      <c r="C72" s="2" t="s">
        <v>785</v>
      </c>
      <c r="D72" s="2">
        <v>1.0</v>
      </c>
      <c r="E72" s="2">
        <v>60.0</v>
      </c>
      <c r="F72" s="2">
        <v>32.0</v>
      </c>
      <c r="G72" s="2">
        <v>30.0</v>
      </c>
      <c r="H72" s="2">
        <v>2.0</v>
      </c>
      <c r="I72" s="5">
        <f t="shared" si="1"/>
        <v>2</v>
      </c>
      <c r="J72" s="6">
        <f t="shared" si="2"/>
        <v>0.9375</v>
      </c>
      <c r="K72" s="2">
        <v>0.0</v>
      </c>
      <c r="L72" s="2">
        <v>1.0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7" t="s">
        <v>237</v>
      </c>
      <c r="B73" s="7" t="s">
        <v>1522</v>
      </c>
      <c r="C73" s="7" t="s">
        <v>594</v>
      </c>
      <c r="D73" s="7">
        <v>1.0</v>
      </c>
      <c r="E73" s="7">
        <v>60.0</v>
      </c>
      <c r="F73" s="7">
        <v>32.0</v>
      </c>
      <c r="G73" s="7">
        <v>30.0</v>
      </c>
      <c r="H73" s="7">
        <v>2.0</v>
      </c>
      <c r="I73" s="5">
        <f t="shared" si="1"/>
        <v>2</v>
      </c>
      <c r="J73" s="6">
        <f t="shared" si="2"/>
        <v>0.9375</v>
      </c>
      <c r="K73" s="7">
        <v>1.0</v>
      </c>
      <c r="L73" s="7">
        <v>0.0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 t="s">
        <v>187</v>
      </c>
      <c r="B74" s="2" t="s">
        <v>1523</v>
      </c>
      <c r="C74" s="2" t="s">
        <v>411</v>
      </c>
      <c r="D74" s="2">
        <v>1.0</v>
      </c>
      <c r="E74" s="2">
        <v>60.0</v>
      </c>
      <c r="F74" s="2">
        <v>42.0</v>
      </c>
      <c r="G74" s="2">
        <v>40.0</v>
      </c>
      <c r="H74" s="2">
        <v>2.0</v>
      </c>
      <c r="I74" s="5">
        <f t="shared" si="1"/>
        <v>2</v>
      </c>
      <c r="J74" s="6">
        <f t="shared" si="2"/>
        <v>0.9523809524</v>
      </c>
      <c r="K74" s="2">
        <v>1.0</v>
      </c>
      <c r="L74" s="2">
        <v>0.0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7" t="s">
        <v>1524</v>
      </c>
      <c r="B75" s="7" t="s">
        <v>1525</v>
      </c>
      <c r="C75" s="7" t="s">
        <v>503</v>
      </c>
      <c r="D75" s="7">
        <v>1.0</v>
      </c>
      <c r="E75" s="7">
        <v>60.0</v>
      </c>
      <c r="F75" s="7">
        <v>24.0</v>
      </c>
      <c r="G75" s="7">
        <v>23.0</v>
      </c>
      <c r="H75" s="7">
        <v>1.0</v>
      </c>
      <c r="I75" s="5">
        <f t="shared" si="1"/>
        <v>1</v>
      </c>
      <c r="J75" s="6">
        <f t="shared" si="2"/>
        <v>0.9583333333</v>
      </c>
      <c r="K75" s="7">
        <v>1.0</v>
      </c>
      <c r="L75" s="7">
        <v>0.0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 t="s">
        <v>321</v>
      </c>
      <c r="B76" s="2" t="s">
        <v>322</v>
      </c>
      <c r="C76" s="2" t="s">
        <v>535</v>
      </c>
      <c r="D76" s="2">
        <v>1.0</v>
      </c>
      <c r="E76" s="2">
        <v>60.0</v>
      </c>
      <c r="F76" s="2">
        <v>26.0</v>
      </c>
      <c r="G76" s="2">
        <v>25.0</v>
      </c>
      <c r="H76" s="2">
        <v>1.0</v>
      </c>
      <c r="I76" s="5">
        <f t="shared" si="1"/>
        <v>1</v>
      </c>
      <c r="J76" s="6">
        <f t="shared" si="2"/>
        <v>0.9615384615</v>
      </c>
      <c r="K76" s="2">
        <v>1.0</v>
      </c>
      <c r="L76" s="2">
        <v>0.0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 t="s">
        <v>713</v>
      </c>
      <c r="B77" s="2" t="s">
        <v>307</v>
      </c>
      <c r="C77" s="2" t="s">
        <v>415</v>
      </c>
      <c r="D77" s="2">
        <v>1.0</v>
      </c>
      <c r="E77" s="2">
        <v>60.0</v>
      </c>
      <c r="F77" s="2">
        <v>30.0</v>
      </c>
      <c r="G77" s="2">
        <v>29.0</v>
      </c>
      <c r="H77" s="2">
        <v>1.0</v>
      </c>
      <c r="I77" s="5">
        <f t="shared" si="1"/>
        <v>1</v>
      </c>
      <c r="J77" s="6">
        <f t="shared" si="2"/>
        <v>0.9666666667</v>
      </c>
      <c r="K77" s="2">
        <v>1.0</v>
      </c>
      <c r="L77" s="2">
        <v>0.0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 t="s">
        <v>844</v>
      </c>
      <c r="B78" s="2" t="s">
        <v>1526</v>
      </c>
      <c r="C78" s="2" t="s">
        <v>425</v>
      </c>
      <c r="D78" s="2">
        <v>1.0</v>
      </c>
      <c r="E78" s="2">
        <v>60.0</v>
      </c>
      <c r="F78" s="2">
        <v>48.0</v>
      </c>
      <c r="G78" s="2">
        <v>47.0</v>
      </c>
      <c r="H78" s="2">
        <v>1.0</v>
      </c>
      <c r="I78" s="5">
        <f t="shared" si="1"/>
        <v>1</v>
      </c>
      <c r="J78" s="6">
        <f t="shared" si="2"/>
        <v>0.9791666667</v>
      </c>
      <c r="K78" s="2">
        <v>0.0</v>
      </c>
      <c r="L78" s="2">
        <v>1.0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 t="s">
        <v>66</v>
      </c>
      <c r="B79" s="2" t="s">
        <v>1527</v>
      </c>
      <c r="C79" s="2" t="s">
        <v>805</v>
      </c>
      <c r="D79" s="2">
        <v>1.0</v>
      </c>
      <c r="E79" s="2">
        <v>60.0</v>
      </c>
      <c r="F79" s="2">
        <v>25.0</v>
      </c>
      <c r="G79" s="2">
        <v>25.0</v>
      </c>
      <c r="H79" s="2">
        <v>0.0</v>
      </c>
      <c r="I79" s="5">
        <f t="shared" si="1"/>
        <v>0</v>
      </c>
      <c r="J79" s="6">
        <f t="shared" si="2"/>
        <v>1</v>
      </c>
      <c r="K79" s="2">
        <v>1.0</v>
      </c>
      <c r="L79" s="2">
        <v>0.0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 t="s">
        <v>1021</v>
      </c>
      <c r="B80" s="2" t="s">
        <v>1528</v>
      </c>
      <c r="C80" s="2" t="s">
        <v>361</v>
      </c>
      <c r="D80" s="2">
        <v>1.0</v>
      </c>
      <c r="E80" s="2">
        <v>60.0</v>
      </c>
      <c r="F80" s="2">
        <v>16.0</v>
      </c>
      <c r="G80" s="2">
        <v>16.0</v>
      </c>
      <c r="H80" s="2">
        <v>0.0</v>
      </c>
      <c r="I80" s="5">
        <f t="shared" si="1"/>
        <v>0</v>
      </c>
      <c r="J80" s="6">
        <f t="shared" si="2"/>
        <v>1</v>
      </c>
      <c r="K80" s="2">
        <v>1.0</v>
      </c>
      <c r="L80" s="2">
        <v>0.0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7" t="s">
        <v>1529</v>
      </c>
      <c r="B81" s="7" t="s">
        <v>1530</v>
      </c>
      <c r="C81" s="7" t="s">
        <v>954</v>
      </c>
      <c r="D81" s="7">
        <v>1.0</v>
      </c>
      <c r="E81" s="7">
        <v>60.0</v>
      </c>
      <c r="F81" s="7">
        <v>32.0</v>
      </c>
      <c r="G81" s="7">
        <v>32.0</v>
      </c>
      <c r="H81" s="7">
        <v>0.0</v>
      </c>
      <c r="I81" s="5">
        <f t="shared" si="1"/>
        <v>0</v>
      </c>
      <c r="J81" s="6">
        <f t="shared" si="2"/>
        <v>1</v>
      </c>
      <c r="K81" s="7">
        <v>1.0</v>
      </c>
      <c r="L81" s="7">
        <v>0.0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 t="s">
        <v>1531</v>
      </c>
      <c r="B82" s="2" t="s">
        <v>1532</v>
      </c>
      <c r="C82" s="2" t="s">
        <v>371</v>
      </c>
      <c r="D82" s="2">
        <v>2.0</v>
      </c>
      <c r="E82" s="2">
        <f>22+31</f>
        <v>53</v>
      </c>
      <c r="F82" s="2">
        <f>14+12</f>
        <v>26</v>
      </c>
      <c r="G82" s="2">
        <f>10+11</f>
        <v>21</v>
      </c>
      <c r="H82" s="2">
        <f>4+1</f>
        <v>5</v>
      </c>
      <c r="I82" s="5">
        <f t="shared" si="1"/>
        <v>5.660377358</v>
      </c>
      <c r="J82" s="6">
        <f t="shared" si="2"/>
        <v>0.8076923077</v>
      </c>
      <c r="K82" s="2">
        <v>0.0</v>
      </c>
      <c r="L82" s="2">
        <v>0.0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 t="s">
        <v>293</v>
      </c>
      <c r="B83" s="2" t="s">
        <v>969</v>
      </c>
      <c r="C83" s="2" t="s">
        <v>497</v>
      </c>
      <c r="D83" s="2">
        <v>2.0</v>
      </c>
      <c r="E83" s="2">
        <f>29+20</f>
        <v>49</v>
      </c>
      <c r="F83" s="2">
        <f>28+8</f>
        <v>36</v>
      </c>
      <c r="G83" s="2">
        <f>22+6</f>
        <v>28</v>
      </c>
      <c r="H83" s="2">
        <f>6+2</f>
        <v>8</v>
      </c>
      <c r="I83" s="5">
        <f t="shared" si="1"/>
        <v>9.795918367</v>
      </c>
      <c r="J83" s="6">
        <f t="shared" si="2"/>
        <v>0.7777777778</v>
      </c>
      <c r="K83" s="2">
        <v>0.0</v>
      </c>
      <c r="L83" s="2">
        <v>2.0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 t="s">
        <v>1533</v>
      </c>
      <c r="B84" s="2" t="s">
        <v>1534</v>
      </c>
      <c r="C84" s="2" t="s">
        <v>516</v>
      </c>
      <c r="D84" s="2">
        <v>1.0</v>
      </c>
      <c r="E84" s="2">
        <v>48.0</v>
      </c>
      <c r="F84" s="2">
        <v>30.0</v>
      </c>
      <c r="G84" s="2">
        <v>28.0</v>
      </c>
      <c r="H84" s="2">
        <v>2.0</v>
      </c>
      <c r="I84" s="5">
        <f t="shared" si="1"/>
        <v>2.5</v>
      </c>
      <c r="J84" s="6">
        <f t="shared" si="2"/>
        <v>0.9333333333</v>
      </c>
      <c r="K84" s="2">
        <v>0.0</v>
      </c>
      <c r="L84" s="2">
        <v>0.0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 t="s">
        <v>106</v>
      </c>
      <c r="B85" s="2" t="s">
        <v>1535</v>
      </c>
      <c r="C85" s="2" t="s">
        <v>459</v>
      </c>
      <c r="D85" s="2">
        <v>1.0</v>
      </c>
      <c r="E85" s="2">
        <v>42.0</v>
      </c>
      <c r="F85" s="2">
        <v>19.0</v>
      </c>
      <c r="G85" s="2">
        <v>18.0</v>
      </c>
      <c r="H85" s="2">
        <v>1.0</v>
      </c>
      <c r="I85" s="5">
        <f t="shared" si="1"/>
        <v>1.428571429</v>
      </c>
      <c r="J85" s="6">
        <f t="shared" si="2"/>
        <v>0.9473684211</v>
      </c>
      <c r="K85" s="2">
        <v>0.0</v>
      </c>
      <c r="L85" s="2">
        <v>0.0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7" t="s">
        <v>62</v>
      </c>
      <c r="B86" s="7" t="s">
        <v>1536</v>
      </c>
      <c r="C86" s="7" t="s">
        <v>371</v>
      </c>
      <c r="D86" s="7">
        <v>1.0</v>
      </c>
      <c r="E86" s="7">
        <v>40.0</v>
      </c>
      <c r="F86" s="7">
        <v>21.0</v>
      </c>
      <c r="G86" s="7">
        <v>16.0</v>
      </c>
      <c r="H86" s="7">
        <v>5.0</v>
      </c>
      <c r="I86" s="5">
        <f t="shared" si="1"/>
        <v>7.5</v>
      </c>
      <c r="J86" s="6">
        <f t="shared" si="2"/>
        <v>0.7619047619</v>
      </c>
      <c r="K86" s="7">
        <v>0.0</v>
      </c>
      <c r="L86" s="7">
        <v>1.0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 t="s">
        <v>1537</v>
      </c>
      <c r="B87" s="2" t="s">
        <v>1538</v>
      </c>
      <c r="C87" s="2" t="s">
        <v>553</v>
      </c>
      <c r="D87" s="2">
        <v>1.0</v>
      </c>
      <c r="E87" s="2">
        <v>40.0</v>
      </c>
      <c r="F87" s="2">
        <v>14.0</v>
      </c>
      <c r="G87" s="2">
        <v>12.0</v>
      </c>
      <c r="H87" s="2">
        <v>2.0</v>
      </c>
      <c r="I87" s="5">
        <f t="shared" si="1"/>
        <v>3</v>
      </c>
      <c r="J87" s="6">
        <f t="shared" si="2"/>
        <v>0.8571428571</v>
      </c>
      <c r="K87" s="2">
        <v>0.0</v>
      </c>
      <c r="L87" s="2">
        <v>0.0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 t="s">
        <v>1539</v>
      </c>
      <c r="B88" s="2" t="s">
        <v>1540</v>
      </c>
      <c r="C88" s="2" t="s">
        <v>580</v>
      </c>
      <c r="D88" s="2">
        <v>1.0</v>
      </c>
      <c r="E88" s="2">
        <v>39.0</v>
      </c>
      <c r="F88" s="2">
        <v>17.0</v>
      </c>
      <c r="G88" s="2">
        <v>13.0</v>
      </c>
      <c r="H88" s="2">
        <v>4.0</v>
      </c>
      <c r="I88" s="5">
        <f t="shared" si="1"/>
        <v>6.153846154</v>
      </c>
      <c r="J88" s="6">
        <f t="shared" si="2"/>
        <v>0.7647058824</v>
      </c>
      <c r="K88" s="2">
        <v>0.0</v>
      </c>
      <c r="L88" s="2">
        <v>1.0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7" t="s">
        <v>1541</v>
      </c>
      <c r="B89" s="7" t="s">
        <v>1542</v>
      </c>
      <c r="C89" s="7" t="s">
        <v>553</v>
      </c>
      <c r="D89" s="7">
        <v>1.0</v>
      </c>
      <c r="E89" s="7">
        <v>34.0</v>
      </c>
      <c r="F89" s="7">
        <v>19.0</v>
      </c>
      <c r="G89" s="7">
        <v>18.0</v>
      </c>
      <c r="H89" s="7">
        <v>1.0</v>
      </c>
      <c r="I89" s="5">
        <f t="shared" si="1"/>
        <v>1.764705882</v>
      </c>
      <c r="J89" s="6">
        <f t="shared" si="2"/>
        <v>0.9473684211</v>
      </c>
      <c r="K89" s="7">
        <v>0.0</v>
      </c>
      <c r="L89" s="7">
        <v>0.0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 t="s">
        <v>1543</v>
      </c>
      <c r="B90" s="2" t="s">
        <v>207</v>
      </c>
      <c r="C90" s="2" t="s">
        <v>411</v>
      </c>
      <c r="D90" s="2">
        <v>1.0</v>
      </c>
      <c r="E90" s="2">
        <v>32.0</v>
      </c>
      <c r="F90" s="2">
        <v>11.0</v>
      </c>
      <c r="G90" s="2">
        <v>10.0</v>
      </c>
      <c r="H90" s="2">
        <v>1.0</v>
      </c>
      <c r="I90" s="5">
        <f t="shared" si="1"/>
        <v>1.875</v>
      </c>
      <c r="J90" s="6">
        <f t="shared" si="2"/>
        <v>0.9090909091</v>
      </c>
      <c r="K90" s="2">
        <v>0.0</v>
      </c>
      <c r="L90" s="2">
        <v>0.0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 t="s">
        <v>281</v>
      </c>
      <c r="B91" s="2" t="s">
        <v>349</v>
      </c>
      <c r="C91" s="2" t="s">
        <v>386</v>
      </c>
      <c r="D91" s="2">
        <v>1.0</v>
      </c>
      <c r="E91" s="2">
        <v>20.0</v>
      </c>
      <c r="F91" s="2">
        <v>6.0</v>
      </c>
      <c r="G91" s="2">
        <v>4.0</v>
      </c>
      <c r="H91" s="2">
        <v>2.0</v>
      </c>
      <c r="I91" s="5">
        <f t="shared" si="1"/>
        <v>6</v>
      </c>
      <c r="J91" s="6">
        <f t="shared" si="2"/>
        <v>0.6666666667</v>
      </c>
      <c r="K91" s="2">
        <v>0.0</v>
      </c>
      <c r="L91" s="2">
        <v>0.0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 t="s">
        <v>1137</v>
      </c>
      <c r="B92" s="2" t="s">
        <v>1544</v>
      </c>
      <c r="C92" s="2" t="s">
        <v>411</v>
      </c>
      <c r="D92" s="2">
        <v>1.0</v>
      </c>
      <c r="E92" s="2">
        <v>20.0</v>
      </c>
      <c r="F92" s="2">
        <v>7.0</v>
      </c>
      <c r="G92" s="2">
        <v>6.0</v>
      </c>
      <c r="H92" s="2">
        <v>1.0</v>
      </c>
      <c r="I92" s="5">
        <f t="shared" si="1"/>
        <v>3</v>
      </c>
      <c r="J92" s="6">
        <f t="shared" si="2"/>
        <v>0.8571428571</v>
      </c>
      <c r="K92" s="2">
        <v>0.0</v>
      </c>
      <c r="L92" s="2">
        <v>0.0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 t="s">
        <v>1545</v>
      </c>
      <c r="B93" s="2" t="s">
        <v>1546</v>
      </c>
      <c r="C93" s="2" t="s">
        <v>580</v>
      </c>
      <c r="D93" s="2">
        <v>1.0</v>
      </c>
      <c r="E93" s="2">
        <v>17.0</v>
      </c>
      <c r="F93" s="2">
        <v>8.0</v>
      </c>
      <c r="G93" s="2">
        <v>5.0</v>
      </c>
      <c r="H93" s="2">
        <v>3.0</v>
      </c>
      <c r="I93" s="5">
        <f t="shared" si="1"/>
        <v>10.58823529</v>
      </c>
      <c r="J93" s="6">
        <f t="shared" si="2"/>
        <v>0.625</v>
      </c>
      <c r="K93" s="2">
        <v>0.0</v>
      </c>
      <c r="L93" s="2">
        <v>0.0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7" t="s">
        <v>723</v>
      </c>
      <c r="B94" s="7" t="s">
        <v>1010</v>
      </c>
      <c r="C94" s="7" t="s">
        <v>361</v>
      </c>
      <c r="D94" s="7">
        <v>1.0</v>
      </c>
      <c r="E94" s="7">
        <v>17.0</v>
      </c>
      <c r="F94" s="7">
        <v>8.0</v>
      </c>
      <c r="G94" s="7">
        <v>8.0</v>
      </c>
      <c r="H94" s="7">
        <v>0.0</v>
      </c>
      <c r="I94" s="5">
        <f t="shared" si="1"/>
        <v>0</v>
      </c>
      <c r="J94" s="6">
        <f t="shared" si="2"/>
        <v>1</v>
      </c>
      <c r="K94" s="7">
        <v>0.0</v>
      </c>
      <c r="L94" s="7">
        <v>1.0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7" t="s">
        <v>303</v>
      </c>
      <c r="B95" s="7" t="s">
        <v>1547</v>
      </c>
      <c r="C95" s="7" t="s">
        <v>371</v>
      </c>
      <c r="D95" s="7">
        <v>1.0</v>
      </c>
      <c r="E95" s="7">
        <v>9.0</v>
      </c>
      <c r="F95" s="7">
        <v>9.0</v>
      </c>
      <c r="G95" s="7">
        <v>6.0</v>
      </c>
      <c r="H95" s="7">
        <v>3.0</v>
      </c>
      <c r="I95" s="5">
        <f t="shared" si="1"/>
        <v>20</v>
      </c>
      <c r="J95" s="6">
        <f t="shared" si="2"/>
        <v>0.6666666667</v>
      </c>
      <c r="K95" s="7">
        <v>0.0</v>
      </c>
      <c r="L95" s="7">
        <v>0.0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5"/>
      <c r="J96" s="6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5"/>
      <c r="J97" s="6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5"/>
      <c r="J98" s="6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5"/>
      <c r="J99" s="6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5"/>
      <c r="J100" s="6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5"/>
      <c r="J101" s="6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5"/>
      <c r="J102" s="6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5"/>
      <c r="J103" s="6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5"/>
      <c r="J104" s="6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5"/>
      <c r="J105" s="6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5"/>
      <c r="J106" s="6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5"/>
      <c r="J107" s="6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5"/>
      <c r="J108" s="6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5"/>
      <c r="J109" s="6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5"/>
      <c r="J110" s="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5"/>
      <c r="J111" s="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5"/>
      <c r="J112" s="6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5"/>
      <c r="J113" s="6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5"/>
      <c r="J114" s="6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5"/>
      <c r="J115" s="6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5"/>
      <c r="J116" s="6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5"/>
      <c r="J117" s="6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5"/>
      <c r="J118" s="6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5"/>
      <c r="J119" s="6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5"/>
      <c r="J120" s="6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5"/>
      <c r="J121" s="6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5"/>
      <c r="J122" s="6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5"/>
      <c r="J123" s="6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5"/>
      <c r="J124" s="6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5"/>
      <c r="J125" s="6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5"/>
      <c r="J126" s="6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5"/>
      <c r="J127" s="6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5"/>
      <c r="J128" s="6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5"/>
      <c r="J129" s="6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5"/>
      <c r="J130" s="6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5"/>
      <c r="J131" s="6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5"/>
      <c r="J132" s="6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5"/>
      <c r="J133" s="6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5"/>
      <c r="J134" s="6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5"/>
      <c r="J135" s="6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5"/>
      <c r="J136" s="6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5"/>
      <c r="J137" s="6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5"/>
      <c r="J138" s="6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5"/>
      <c r="J139" s="6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5"/>
      <c r="J140" s="6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5"/>
      <c r="J141" s="6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5"/>
      <c r="J142" s="6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5"/>
      <c r="J143" s="6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5"/>
      <c r="J144" s="6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5"/>
      <c r="J145" s="6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5"/>
      <c r="J146" s="6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5"/>
      <c r="J147" s="6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5"/>
      <c r="J148" s="6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5"/>
      <c r="J149" s="6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5"/>
      <c r="J150" s="6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5"/>
      <c r="J151" s="6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5"/>
      <c r="J152" s="6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5"/>
      <c r="J153" s="6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5"/>
      <c r="J154" s="6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5"/>
      <c r="J155" s="6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5"/>
      <c r="J156" s="6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5"/>
      <c r="J157" s="6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5"/>
      <c r="J158" s="6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5"/>
      <c r="J159" s="6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5"/>
      <c r="J160" s="6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5"/>
      <c r="J161" s="6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5"/>
      <c r="J162" s="6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5"/>
      <c r="J163" s="6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5"/>
      <c r="J164" s="6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5"/>
      <c r="J165" s="6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5"/>
      <c r="J166" s="6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5"/>
      <c r="J167" s="6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5"/>
      <c r="J168" s="6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5"/>
      <c r="J169" s="6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5"/>
      <c r="J170" s="6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5"/>
      <c r="J171" s="6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5"/>
      <c r="J172" s="6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5"/>
      <c r="J173" s="6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5"/>
      <c r="J174" s="6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5"/>
      <c r="J175" s="6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5"/>
      <c r="J176" s="6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5"/>
      <c r="J177" s="6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5"/>
      <c r="J178" s="6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5"/>
      <c r="J179" s="6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5"/>
      <c r="J180" s="6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5"/>
      <c r="J181" s="6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5"/>
      <c r="J182" s="6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5"/>
      <c r="J183" s="6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5"/>
      <c r="J184" s="6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5"/>
      <c r="J185" s="6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5"/>
      <c r="J186" s="6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5"/>
      <c r="J187" s="6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5"/>
      <c r="J188" s="6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5"/>
      <c r="J189" s="6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5"/>
      <c r="J190" s="6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5"/>
      <c r="J191" s="6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5"/>
      <c r="J192" s="6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5"/>
      <c r="J193" s="6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5"/>
      <c r="J194" s="6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5"/>
      <c r="J195" s="6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5"/>
      <c r="J196" s="6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5"/>
      <c r="J197" s="6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5"/>
      <c r="J198" s="6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5"/>
      <c r="J199" s="6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5"/>
      <c r="J200" s="6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5"/>
      <c r="J201" s="6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5"/>
      <c r="J202" s="6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5"/>
      <c r="J203" s="6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5"/>
      <c r="J204" s="6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5"/>
      <c r="J205" s="6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5"/>
      <c r="J206" s="6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5"/>
      <c r="J207" s="6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5"/>
      <c r="J208" s="6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5"/>
      <c r="J209" s="6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5"/>
      <c r="J210" s="6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5"/>
      <c r="J211" s="6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5"/>
      <c r="J212" s="6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5"/>
      <c r="J213" s="6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5"/>
      <c r="J214" s="6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5"/>
      <c r="J215" s="6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5"/>
      <c r="J216" s="6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5"/>
      <c r="J217" s="6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5"/>
      <c r="J218" s="6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5"/>
      <c r="J219" s="6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5"/>
      <c r="J220" s="6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5"/>
      <c r="J221" s="6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5"/>
      <c r="J222" s="6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5"/>
      <c r="J223" s="6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5"/>
      <c r="J224" s="6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5"/>
      <c r="J225" s="6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5"/>
      <c r="J226" s="6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5"/>
      <c r="J227" s="6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5"/>
      <c r="J228" s="6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5"/>
      <c r="J229" s="6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5"/>
      <c r="J230" s="6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5"/>
      <c r="J231" s="6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5"/>
      <c r="J232" s="6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5"/>
      <c r="J233" s="6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5"/>
      <c r="J234" s="6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5"/>
      <c r="J235" s="6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5"/>
      <c r="J236" s="6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5"/>
      <c r="J237" s="6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5"/>
      <c r="J238" s="6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5"/>
      <c r="J239" s="6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5"/>
      <c r="J240" s="6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5"/>
      <c r="J241" s="6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5"/>
      <c r="J242" s="6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5"/>
      <c r="J243" s="6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5"/>
      <c r="J244" s="6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5"/>
      <c r="J245" s="6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5"/>
      <c r="J246" s="6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5"/>
      <c r="J247" s="6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5"/>
      <c r="J248" s="6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5"/>
      <c r="J249" s="6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5"/>
      <c r="J250" s="6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5"/>
      <c r="J251" s="6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5"/>
      <c r="J252" s="6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5"/>
      <c r="J253" s="6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5"/>
      <c r="J254" s="6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5"/>
      <c r="J255" s="6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5"/>
      <c r="J256" s="6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5"/>
      <c r="J257" s="6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5"/>
      <c r="J258" s="6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5"/>
      <c r="J259" s="6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5"/>
      <c r="J260" s="6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5"/>
      <c r="J261" s="6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5"/>
      <c r="J262" s="6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5"/>
      <c r="J263" s="6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5"/>
      <c r="J264" s="6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5"/>
      <c r="J265" s="6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5"/>
      <c r="J266" s="6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5"/>
      <c r="J267" s="6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5"/>
      <c r="J268" s="6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5"/>
      <c r="J269" s="6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5"/>
      <c r="J270" s="6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5"/>
      <c r="J271" s="6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5"/>
      <c r="J272" s="6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5"/>
      <c r="J273" s="6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5"/>
      <c r="J274" s="6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5"/>
      <c r="J275" s="6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5"/>
      <c r="J276" s="6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5"/>
      <c r="J277" s="6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5"/>
      <c r="J278" s="6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5"/>
      <c r="J279" s="6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5"/>
      <c r="J280" s="6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5"/>
      <c r="J281" s="6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5"/>
      <c r="J282" s="6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5"/>
      <c r="J283" s="6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5"/>
      <c r="J284" s="6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5"/>
      <c r="J285" s="6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5"/>
      <c r="J286" s="6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5"/>
      <c r="J287" s="6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5"/>
      <c r="J288" s="6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5"/>
      <c r="J289" s="6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5"/>
      <c r="J290" s="6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5"/>
      <c r="J291" s="6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5"/>
      <c r="J292" s="6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5"/>
      <c r="J293" s="6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5"/>
      <c r="J294" s="6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5"/>
      <c r="J295" s="6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5"/>
      <c r="J296" s="6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5"/>
      <c r="J297" s="6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5"/>
      <c r="J298" s="6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5"/>
      <c r="J299" s="6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5"/>
      <c r="J300" s="6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5"/>
      <c r="J301" s="6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5"/>
      <c r="J302" s="6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5"/>
      <c r="J303" s="6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5"/>
      <c r="J304" s="6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5"/>
      <c r="J305" s="6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5"/>
      <c r="J306" s="6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5"/>
      <c r="J307" s="6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5"/>
      <c r="J308" s="6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5"/>
      <c r="J309" s="6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5"/>
      <c r="J310" s="6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5"/>
      <c r="J311" s="6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5"/>
      <c r="J312" s="6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5"/>
      <c r="J313" s="6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5"/>
      <c r="J314" s="6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5"/>
      <c r="J315" s="6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5"/>
      <c r="J316" s="6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5"/>
      <c r="J317" s="6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5"/>
      <c r="J318" s="6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5"/>
      <c r="J319" s="6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5"/>
      <c r="J320" s="6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5"/>
      <c r="J321" s="6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5"/>
      <c r="J322" s="6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5"/>
      <c r="J323" s="6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5"/>
      <c r="J324" s="6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5"/>
      <c r="J325" s="6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5"/>
      <c r="J326" s="6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5"/>
      <c r="J327" s="6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5"/>
      <c r="J328" s="6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5"/>
      <c r="J329" s="6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5"/>
      <c r="J330" s="6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5"/>
      <c r="J331" s="6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5"/>
      <c r="J332" s="6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5"/>
      <c r="J333" s="6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5"/>
      <c r="J334" s="6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5"/>
      <c r="J335" s="6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5"/>
      <c r="J336" s="6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5"/>
      <c r="J337" s="6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5"/>
      <c r="J338" s="6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5"/>
      <c r="J339" s="6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5"/>
      <c r="J340" s="6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5"/>
      <c r="J341" s="6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5"/>
      <c r="J342" s="6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5"/>
      <c r="J343" s="6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5"/>
      <c r="J344" s="6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5"/>
      <c r="J345" s="6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5"/>
      <c r="J346" s="6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5"/>
      <c r="J347" s="6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5"/>
      <c r="J348" s="6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5"/>
      <c r="J349" s="6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5"/>
      <c r="J350" s="6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5"/>
      <c r="J351" s="6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5"/>
      <c r="J352" s="6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5"/>
      <c r="J353" s="6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5"/>
      <c r="J354" s="6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5"/>
      <c r="J355" s="6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5"/>
      <c r="J356" s="6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5"/>
      <c r="J357" s="6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5"/>
      <c r="J358" s="6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5"/>
      <c r="J359" s="6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5"/>
      <c r="J360" s="6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5"/>
      <c r="J361" s="6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5"/>
      <c r="J362" s="6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5"/>
      <c r="J363" s="6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5"/>
      <c r="J364" s="6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5"/>
      <c r="J365" s="6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5"/>
      <c r="J366" s="6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5"/>
      <c r="J367" s="6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5"/>
      <c r="J368" s="6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5"/>
      <c r="J369" s="6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5"/>
      <c r="J370" s="6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5"/>
      <c r="J371" s="6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5"/>
      <c r="J372" s="6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5"/>
      <c r="J373" s="6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5"/>
      <c r="J374" s="6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5"/>
      <c r="J375" s="6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5"/>
      <c r="J376" s="6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5"/>
      <c r="J377" s="6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5"/>
      <c r="J378" s="6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5"/>
      <c r="J379" s="6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5"/>
      <c r="J380" s="6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5"/>
      <c r="J381" s="6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5"/>
      <c r="J382" s="6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5"/>
      <c r="J383" s="6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5"/>
      <c r="J384" s="6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5"/>
      <c r="J385" s="6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5"/>
      <c r="J386" s="6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5"/>
      <c r="J387" s="6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5"/>
      <c r="J388" s="6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5"/>
      <c r="J389" s="6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5"/>
      <c r="J390" s="6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5"/>
      <c r="J391" s="6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5"/>
      <c r="J392" s="6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5"/>
      <c r="J393" s="6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5"/>
      <c r="J394" s="6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5"/>
      <c r="J395" s="6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5"/>
      <c r="J396" s="6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5"/>
      <c r="J397" s="6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5"/>
      <c r="J398" s="6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5"/>
      <c r="J399" s="6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5"/>
      <c r="J400" s="6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5"/>
      <c r="J401" s="6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5"/>
      <c r="J402" s="6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5"/>
      <c r="J403" s="6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5"/>
      <c r="J404" s="6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5"/>
      <c r="J405" s="6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5"/>
      <c r="J406" s="6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5"/>
      <c r="J407" s="6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5"/>
      <c r="J408" s="6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5"/>
      <c r="J409" s="6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5"/>
      <c r="J410" s="6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5"/>
      <c r="J411" s="6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5"/>
      <c r="J412" s="6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5"/>
      <c r="J413" s="6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5"/>
      <c r="J414" s="6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5"/>
      <c r="J415" s="6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5"/>
      <c r="J416" s="6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5"/>
      <c r="J417" s="6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5"/>
      <c r="J418" s="6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5"/>
      <c r="J419" s="6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5"/>
      <c r="J420" s="6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5"/>
      <c r="J421" s="6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5"/>
      <c r="J422" s="6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5"/>
      <c r="J423" s="6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5"/>
      <c r="J424" s="6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5"/>
      <c r="J425" s="6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5"/>
      <c r="J426" s="6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5"/>
      <c r="J427" s="6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5"/>
      <c r="J428" s="6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5"/>
      <c r="J429" s="6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5"/>
      <c r="J430" s="6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5"/>
      <c r="J431" s="6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5"/>
      <c r="J432" s="6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5"/>
      <c r="J433" s="6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5"/>
      <c r="J434" s="6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5"/>
      <c r="J435" s="6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5"/>
      <c r="J436" s="6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5"/>
      <c r="J437" s="6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5"/>
      <c r="J438" s="6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5"/>
      <c r="J439" s="6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5"/>
      <c r="J440" s="6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5"/>
      <c r="J441" s="6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5"/>
      <c r="J442" s="6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5"/>
      <c r="J443" s="6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5"/>
      <c r="J444" s="6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5"/>
      <c r="J445" s="6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5"/>
      <c r="J446" s="6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5"/>
      <c r="J447" s="6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5"/>
      <c r="J448" s="6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5"/>
      <c r="J449" s="6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5"/>
      <c r="J450" s="6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5"/>
      <c r="J451" s="6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5"/>
      <c r="J452" s="6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5"/>
      <c r="J453" s="6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5"/>
      <c r="J454" s="6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5"/>
      <c r="J455" s="6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5"/>
      <c r="J456" s="6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5"/>
      <c r="J457" s="6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5"/>
      <c r="J458" s="6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5"/>
      <c r="J459" s="6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5"/>
      <c r="J460" s="6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5"/>
      <c r="J461" s="6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5"/>
      <c r="J462" s="6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5"/>
      <c r="J463" s="6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5"/>
      <c r="J464" s="6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5"/>
      <c r="J465" s="6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5"/>
      <c r="J466" s="6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5"/>
      <c r="J467" s="6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5"/>
      <c r="J468" s="6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5"/>
      <c r="J469" s="6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5"/>
      <c r="J470" s="6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5"/>
      <c r="J471" s="6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5"/>
      <c r="J472" s="6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5"/>
      <c r="J473" s="6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5"/>
      <c r="J474" s="6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5"/>
      <c r="J475" s="6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5"/>
      <c r="J476" s="6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5"/>
      <c r="J477" s="6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5"/>
      <c r="J478" s="6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5"/>
      <c r="J479" s="6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5"/>
      <c r="J480" s="6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5"/>
      <c r="J481" s="6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5"/>
      <c r="J482" s="6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5"/>
      <c r="J483" s="6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5"/>
      <c r="J484" s="6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5"/>
      <c r="J485" s="6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5"/>
      <c r="J486" s="6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5"/>
      <c r="J487" s="6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5"/>
      <c r="J488" s="6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5"/>
      <c r="J489" s="6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5"/>
      <c r="J490" s="6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5"/>
      <c r="J491" s="6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5"/>
      <c r="J492" s="6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5"/>
      <c r="J493" s="6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5"/>
      <c r="J494" s="6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5"/>
      <c r="J495" s="6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5"/>
      <c r="J496" s="6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5"/>
      <c r="J497" s="6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5"/>
      <c r="J498" s="6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5"/>
      <c r="J499" s="6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5"/>
      <c r="J500" s="6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5"/>
      <c r="J501" s="6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5"/>
      <c r="J502" s="6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5"/>
      <c r="J503" s="6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5"/>
      <c r="J504" s="6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5"/>
      <c r="J505" s="6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5"/>
      <c r="J506" s="6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5"/>
      <c r="J507" s="6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5"/>
      <c r="J508" s="6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5"/>
      <c r="J509" s="6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5"/>
      <c r="J510" s="6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5"/>
      <c r="J511" s="6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5"/>
      <c r="J512" s="6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5"/>
      <c r="J513" s="6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5"/>
      <c r="J514" s="6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5"/>
      <c r="J515" s="6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5"/>
      <c r="J516" s="6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5"/>
      <c r="J517" s="6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5"/>
      <c r="J518" s="6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5"/>
      <c r="J519" s="6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5"/>
      <c r="J520" s="6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5"/>
      <c r="J521" s="6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5"/>
      <c r="J522" s="6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5"/>
      <c r="J523" s="6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5"/>
      <c r="J524" s="6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5"/>
      <c r="J525" s="6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5"/>
      <c r="J526" s="6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5"/>
      <c r="J527" s="6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5"/>
      <c r="J528" s="6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5"/>
      <c r="J529" s="6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5"/>
      <c r="J530" s="6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5"/>
      <c r="J531" s="6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5"/>
      <c r="J532" s="6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5"/>
      <c r="J533" s="6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5"/>
      <c r="J534" s="6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5"/>
      <c r="J535" s="6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5"/>
      <c r="J536" s="6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5"/>
      <c r="J537" s="6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5"/>
      <c r="J538" s="6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5"/>
      <c r="J539" s="6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5"/>
      <c r="J540" s="6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5"/>
      <c r="J541" s="6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5"/>
      <c r="J542" s="6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5"/>
      <c r="J543" s="6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5"/>
      <c r="J544" s="6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5"/>
      <c r="J545" s="6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5"/>
      <c r="J546" s="6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5"/>
      <c r="J547" s="6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5"/>
      <c r="J548" s="6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5"/>
      <c r="J549" s="6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5"/>
      <c r="J550" s="6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5"/>
      <c r="J551" s="6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5"/>
      <c r="J552" s="6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5"/>
      <c r="J553" s="6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5"/>
      <c r="J554" s="6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5"/>
      <c r="J555" s="6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5"/>
      <c r="J556" s="6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5"/>
      <c r="J557" s="6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5"/>
      <c r="J558" s="6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5"/>
      <c r="J559" s="6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5"/>
      <c r="J560" s="6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5"/>
      <c r="J561" s="6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5"/>
      <c r="J562" s="6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5"/>
      <c r="J563" s="6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5"/>
      <c r="J564" s="6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5"/>
      <c r="J565" s="6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5"/>
      <c r="J566" s="6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5"/>
      <c r="J567" s="6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5"/>
      <c r="J568" s="6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5"/>
      <c r="J569" s="6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5"/>
      <c r="J570" s="6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5"/>
      <c r="J571" s="6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5"/>
      <c r="J572" s="6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5"/>
      <c r="J573" s="6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5"/>
      <c r="J574" s="6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5"/>
      <c r="J575" s="6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5"/>
      <c r="J576" s="6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5"/>
      <c r="J577" s="6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5"/>
      <c r="J578" s="6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5"/>
      <c r="J579" s="6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5"/>
      <c r="J580" s="6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5"/>
      <c r="J581" s="6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5"/>
      <c r="J582" s="6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5"/>
      <c r="J583" s="6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5"/>
      <c r="J584" s="6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5"/>
      <c r="J585" s="6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5"/>
      <c r="J586" s="6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5"/>
      <c r="J587" s="6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5"/>
      <c r="J588" s="6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5"/>
      <c r="J589" s="6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5"/>
      <c r="J590" s="6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5"/>
      <c r="J591" s="6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5"/>
      <c r="J592" s="6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5"/>
      <c r="J593" s="6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5"/>
      <c r="J594" s="6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5"/>
      <c r="J595" s="6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5"/>
      <c r="J596" s="6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5"/>
      <c r="J597" s="6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5"/>
      <c r="J598" s="6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5"/>
      <c r="J599" s="6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5"/>
      <c r="J600" s="6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5"/>
      <c r="J601" s="6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5"/>
      <c r="J602" s="6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5"/>
      <c r="J603" s="6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5"/>
      <c r="J604" s="6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5"/>
      <c r="J605" s="6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5"/>
      <c r="J606" s="6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5"/>
      <c r="J607" s="6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5"/>
      <c r="J608" s="6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5"/>
      <c r="J609" s="6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5"/>
      <c r="J610" s="6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5"/>
      <c r="J611" s="6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5"/>
      <c r="J612" s="6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5"/>
      <c r="J613" s="6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5"/>
      <c r="J614" s="6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5"/>
      <c r="J615" s="6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5"/>
      <c r="J616" s="6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5"/>
      <c r="J617" s="6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5"/>
      <c r="J618" s="6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5"/>
      <c r="J619" s="6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5"/>
      <c r="J620" s="6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5"/>
      <c r="J621" s="6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5"/>
      <c r="J622" s="6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5"/>
      <c r="J623" s="6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5"/>
      <c r="J624" s="6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5"/>
      <c r="J625" s="6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5"/>
      <c r="J626" s="6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5"/>
      <c r="J627" s="6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5"/>
      <c r="J628" s="6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5"/>
      <c r="J629" s="6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5"/>
      <c r="J630" s="6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5"/>
      <c r="J631" s="6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5"/>
      <c r="J632" s="6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5"/>
      <c r="J633" s="6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5"/>
      <c r="J634" s="6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5"/>
      <c r="J635" s="6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5"/>
      <c r="J636" s="6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5"/>
      <c r="J637" s="6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5"/>
      <c r="J638" s="6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5"/>
      <c r="J639" s="6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5"/>
      <c r="J640" s="6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5"/>
      <c r="J641" s="6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5"/>
      <c r="J642" s="6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5"/>
      <c r="J643" s="6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5"/>
      <c r="J644" s="6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5"/>
      <c r="J645" s="6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5"/>
      <c r="J646" s="6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5"/>
      <c r="J647" s="6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5"/>
      <c r="J648" s="6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5"/>
      <c r="J649" s="6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5"/>
      <c r="J650" s="6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5"/>
      <c r="J651" s="6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5"/>
      <c r="J652" s="6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5"/>
      <c r="J653" s="6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5"/>
      <c r="J654" s="6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5"/>
      <c r="J655" s="6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5"/>
      <c r="J656" s="6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5"/>
      <c r="J657" s="6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5"/>
      <c r="J658" s="6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5"/>
      <c r="J659" s="6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5"/>
      <c r="J660" s="6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5"/>
      <c r="J661" s="6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5"/>
      <c r="J662" s="6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5"/>
      <c r="J663" s="6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5"/>
      <c r="J664" s="6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5"/>
      <c r="J665" s="6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5"/>
      <c r="J666" s="6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5"/>
      <c r="J667" s="6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5"/>
      <c r="J668" s="6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5"/>
      <c r="J669" s="6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5"/>
      <c r="J670" s="6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5"/>
      <c r="J671" s="6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5"/>
      <c r="J672" s="6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5"/>
      <c r="J673" s="6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5"/>
      <c r="J674" s="6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5"/>
      <c r="J675" s="6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5"/>
      <c r="J676" s="6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5"/>
      <c r="J677" s="6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5"/>
      <c r="J678" s="6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5"/>
      <c r="J679" s="6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5"/>
      <c r="J680" s="6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5"/>
      <c r="J681" s="6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5"/>
      <c r="J682" s="6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5"/>
      <c r="J683" s="6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5"/>
      <c r="J684" s="6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5"/>
      <c r="J685" s="6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5"/>
      <c r="J686" s="6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5"/>
      <c r="J687" s="6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5"/>
      <c r="J688" s="6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5"/>
      <c r="J689" s="6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5"/>
      <c r="J690" s="6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5"/>
      <c r="J691" s="6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5"/>
      <c r="J692" s="6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5"/>
      <c r="J693" s="6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5"/>
      <c r="J694" s="6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5"/>
      <c r="J695" s="6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5"/>
      <c r="J696" s="6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5"/>
      <c r="J697" s="6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5"/>
      <c r="J698" s="6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5"/>
      <c r="J699" s="6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5"/>
      <c r="J700" s="6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5"/>
      <c r="J701" s="6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5"/>
      <c r="J702" s="6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5"/>
      <c r="J703" s="6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5"/>
      <c r="J704" s="6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5"/>
      <c r="J705" s="6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5"/>
      <c r="J706" s="6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5"/>
      <c r="J707" s="6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5"/>
      <c r="J708" s="6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5"/>
      <c r="J709" s="6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5"/>
      <c r="J710" s="6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5"/>
      <c r="J711" s="6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5"/>
      <c r="J712" s="6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5"/>
      <c r="J713" s="6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5"/>
      <c r="J714" s="6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5"/>
      <c r="J715" s="6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5"/>
      <c r="J716" s="6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5"/>
      <c r="J717" s="6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5"/>
      <c r="J718" s="6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5"/>
      <c r="J719" s="6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5"/>
      <c r="J720" s="6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5"/>
      <c r="J721" s="6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5"/>
      <c r="J722" s="6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5"/>
      <c r="J723" s="6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5"/>
      <c r="J724" s="6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5"/>
      <c r="J725" s="6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5"/>
      <c r="J726" s="6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5"/>
      <c r="J727" s="6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5"/>
      <c r="J728" s="6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5"/>
      <c r="J729" s="6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5"/>
      <c r="J730" s="6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5"/>
      <c r="J731" s="6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5"/>
      <c r="J732" s="6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5"/>
      <c r="J733" s="6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5"/>
      <c r="J734" s="6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5"/>
      <c r="J735" s="6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5"/>
      <c r="J736" s="6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5"/>
      <c r="J737" s="6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5"/>
      <c r="J738" s="6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5"/>
      <c r="J739" s="6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5"/>
      <c r="J740" s="6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5"/>
      <c r="J741" s="6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5"/>
      <c r="J742" s="6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5"/>
      <c r="J743" s="6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5"/>
      <c r="J744" s="6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5"/>
      <c r="J745" s="6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5"/>
      <c r="J746" s="6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5"/>
      <c r="J747" s="6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5"/>
      <c r="J748" s="6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5"/>
      <c r="J749" s="6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5"/>
      <c r="J750" s="6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5"/>
      <c r="J751" s="6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5"/>
      <c r="J752" s="6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5"/>
      <c r="J753" s="6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5"/>
      <c r="J754" s="6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5"/>
      <c r="J755" s="6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5"/>
      <c r="J756" s="6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5"/>
      <c r="J757" s="6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5"/>
      <c r="J758" s="6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5"/>
      <c r="J759" s="6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5"/>
      <c r="J760" s="6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5"/>
      <c r="J761" s="6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5"/>
      <c r="J762" s="6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5"/>
      <c r="J763" s="6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5"/>
      <c r="J764" s="6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5"/>
      <c r="J765" s="6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5"/>
      <c r="J766" s="6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5"/>
      <c r="J767" s="6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5"/>
      <c r="J768" s="6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5"/>
      <c r="J769" s="6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5"/>
      <c r="J770" s="6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5"/>
      <c r="J771" s="6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5"/>
      <c r="J772" s="6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5"/>
      <c r="J773" s="6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5"/>
      <c r="J774" s="6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5"/>
      <c r="J775" s="6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5"/>
      <c r="J776" s="6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5"/>
      <c r="J777" s="6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5"/>
      <c r="J778" s="6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5"/>
      <c r="J779" s="6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5"/>
      <c r="J780" s="6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5"/>
      <c r="J781" s="6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5"/>
      <c r="J782" s="6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5"/>
      <c r="J783" s="6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5"/>
      <c r="J784" s="6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5"/>
      <c r="J785" s="6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5"/>
      <c r="J786" s="6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5"/>
      <c r="J787" s="6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5"/>
      <c r="J788" s="6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5"/>
      <c r="J789" s="6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5"/>
      <c r="J790" s="6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5"/>
      <c r="J791" s="6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5"/>
      <c r="J792" s="6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5"/>
      <c r="J793" s="6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5"/>
      <c r="J794" s="6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5"/>
      <c r="J795" s="6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5"/>
      <c r="J796" s="6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5"/>
      <c r="J797" s="6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5"/>
      <c r="J798" s="6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5"/>
      <c r="J799" s="6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5"/>
      <c r="J800" s="6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5"/>
      <c r="J801" s="6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5"/>
      <c r="J802" s="6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5"/>
      <c r="J803" s="6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5"/>
      <c r="J804" s="6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5"/>
      <c r="J805" s="6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5"/>
      <c r="J806" s="6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5"/>
      <c r="J807" s="6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5"/>
      <c r="J808" s="6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5"/>
      <c r="J809" s="6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5"/>
      <c r="J810" s="6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5"/>
      <c r="J811" s="6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5"/>
      <c r="J812" s="6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5"/>
      <c r="J813" s="6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5"/>
      <c r="J814" s="6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5"/>
      <c r="J815" s="6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5"/>
      <c r="J816" s="6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5"/>
      <c r="J817" s="6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5"/>
      <c r="J818" s="6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5"/>
      <c r="J819" s="6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5"/>
      <c r="J820" s="6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5"/>
      <c r="J821" s="6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5"/>
      <c r="J822" s="6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5"/>
      <c r="J823" s="6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5"/>
      <c r="J824" s="6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5"/>
      <c r="J825" s="6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5"/>
      <c r="J826" s="6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5"/>
      <c r="J827" s="6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5"/>
      <c r="J828" s="6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5"/>
      <c r="J829" s="6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5"/>
      <c r="J830" s="6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5"/>
      <c r="J831" s="6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5"/>
      <c r="J832" s="6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5"/>
      <c r="J833" s="6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5"/>
      <c r="J834" s="6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5"/>
      <c r="J835" s="6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5"/>
      <c r="J836" s="6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5"/>
      <c r="J837" s="6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5"/>
      <c r="J838" s="6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5"/>
      <c r="J839" s="6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5"/>
      <c r="J840" s="6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5"/>
      <c r="J841" s="6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5"/>
      <c r="J842" s="6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5"/>
      <c r="J843" s="6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5"/>
      <c r="J844" s="6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5"/>
      <c r="J845" s="6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5"/>
      <c r="J846" s="6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5"/>
      <c r="J847" s="6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5"/>
      <c r="J848" s="6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5"/>
      <c r="J849" s="6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5"/>
      <c r="J850" s="6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5"/>
      <c r="J851" s="6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5"/>
      <c r="J852" s="6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5"/>
      <c r="J853" s="6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5"/>
      <c r="J854" s="6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5"/>
      <c r="J855" s="6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5"/>
      <c r="J856" s="6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5"/>
      <c r="J857" s="6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5"/>
      <c r="J858" s="6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5"/>
      <c r="J859" s="6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5"/>
      <c r="J860" s="6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5"/>
      <c r="J861" s="6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5"/>
      <c r="J862" s="6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5"/>
      <c r="J863" s="6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5"/>
      <c r="J864" s="6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5"/>
      <c r="J865" s="6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5"/>
      <c r="J866" s="6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5"/>
      <c r="J867" s="6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5"/>
      <c r="J868" s="6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5"/>
      <c r="J869" s="6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5"/>
      <c r="J870" s="6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5"/>
      <c r="J871" s="6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5"/>
      <c r="J872" s="6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5"/>
      <c r="J873" s="6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5"/>
      <c r="J874" s="6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5"/>
      <c r="J875" s="6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5"/>
      <c r="J876" s="6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5"/>
      <c r="J877" s="6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5"/>
      <c r="J878" s="6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5"/>
      <c r="J879" s="6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5"/>
      <c r="J880" s="6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5"/>
      <c r="J881" s="6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5"/>
      <c r="J882" s="6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5"/>
      <c r="J883" s="6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5"/>
      <c r="J884" s="6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5"/>
      <c r="J885" s="6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5"/>
      <c r="J886" s="6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5"/>
      <c r="J887" s="6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5"/>
      <c r="J888" s="6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5"/>
      <c r="J889" s="6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5"/>
      <c r="J890" s="6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5"/>
      <c r="J891" s="6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5"/>
      <c r="J892" s="6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5"/>
      <c r="J893" s="6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5"/>
      <c r="J894" s="6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5"/>
      <c r="J895" s="6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5"/>
      <c r="J896" s="6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5"/>
      <c r="J897" s="6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5"/>
      <c r="J898" s="6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5"/>
      <c r="J899" s="6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5"/>
      <c r="J900" s="6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5"/>
      <c r="J901" s="6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5"/>
      <c r="J902" s="6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5"/>
      <c r="J903" s="6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5"/>
      <c r="J904" s="6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5"/>
      <c r="J905" s="6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5"/>
      <c r="J906" s="6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5"/>
      <c r="J907" s="6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5"/>
      <c r="J908" s="6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5"/>
      <c r="J909" s="6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5"/>
      <c r="J910" s="6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5"/>
      <c r="J911" s="6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5"/>
      <c r="J912" s="6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5"/>
      <c r="J913" s="6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5"/>
      <c r="J914" s="6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5"/>
      <c r="J915" s="6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5"/>
      <c r="J916" s="6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5"/>
      <c r="J917" s="6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5"/>
      <c r="J918" s="6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5"/>
      <c r="J919" s="6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5"/>
      <c r="J920" s="6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5"/>
      <c r="J921" s="6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5"/>
      <c r="J922" s="6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5"/>
      <c r="J923" s="6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5"/>
      <c r="J924" s="6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5"/>
      <c r="J925" s="6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5"/>
      <c r="J926" s="6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5"/>
      <c r="J927" s="6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5"/>
      <c r="J928" s="6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5"/>
      <c r="J929" s="6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5"/>
      <c r="J930" s="6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5"/>
      <c r="J931" s="6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5"/>
      <c r="J932" s="6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5"/>
      <c r="J933" s="6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5"/>
      <c r="J934" s="6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5"/>
      <c r="J935" s="6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5"/>
      <c r="J936" s="6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5"/>
      <c r="J937" s="6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5"/>
      <c r="J938" s="6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5"/>
      <c r="J939" s="6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5"/>
      <c r="J940" s="6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5"/>
      <c r="J941" s="6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5"/>
      <c r="J942" s="6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5"/>
      <c r="J943" s="6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5"/>
      <c r="J944" s="6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5"/>
      <c r="J945" s="6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5"/>
      <c r="J946" s="6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5"/>
      <c r="J947" s="6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5"/>
      <c r="J948" s="6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5"/>
      <c r="J949" s="6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5"/>
      <c r="J950" s="6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5"/>
      <c r="J951" s="6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5"/>
      <c r="J952" s="6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5"/>
      <c r="J953" s="6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5"/>
      <c r="J954" s="6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5"/>
      <c r="J955" s="6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5"/>
      <c r="J956" s="6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5"/>
      <c r="J957" s="6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5"/>
      <c r="J958" s="6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5"/>
      <c r="J959" s="6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5"/>
      <c r="J960" s="6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5"/>
      <c r="J961" s="6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5"/>
      <c r="J962" s="6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5"/>
      <c r="J963" s="6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5"/>
      <c r="J964" s="6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5"/>
      <c r="J965" s="6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5"/>
      <c r="J966" s="6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5"/>
      <c r="J967" s="6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5"/>
      <c r="J968" s="6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5"/>
      <c r="J969" s="6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5"/>
      <c r="J970" s="6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5"/>
      <c r="J971" s="6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5"/>
      <c r="J972" s="6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5"/>
      <c r="J973" s="6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5"/>
      <c r="J974" s="6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5"/>
      <c r="J975" s="6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5"/>
      <c r="J976" s="6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5"/>
      <c r="J977" s="6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5"/>
      <c r="J978" s="6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5"/>
      <c r="J979" s="6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5"/>
      <c r="J980" s="6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5"/>
      <c r="J981" s="6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5"/>
      <c r="J982" s="6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5"/>
      <c r="J983" s="6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5"/>
      <c r="J984" s="6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5"/>
      <c r="J985" s="6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5"/>
      <c r="J986" s="6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5"/>
      <c r="J987" s="6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5"/>
      <c r="J988" s="6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5"/>
      <c r="J989" s="6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5"/>
      <c r="J990" s="6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5"/>
      <c r="J991" s="6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5"/>
      <c r="J992" s="6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5"/>
      <c r="J993" s="6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5"/>
      <c r="J994" s="6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5"/>
      <c r="J995" s="6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5"/>
      <c r="J996" s="6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5"/>
      <c r="J997" s="6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5"/>
      <c r="J998" s="6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5"/>
      <c r="J999" s="6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5"/>
      <c r="J1000" s="6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5.13" defaultRowHeight="15.0"/>
  <cols>
    <col customWidth="1" min="1" max="1" width="27.38"/>
    <col customWidth="1" min="2" max="2" width="10.88"/>
    <col customWidth="1" min="3" max="6" width="8.88"/>
    <col customWidth="1" min="7" max="26" width="8.63"/>
  </cols>
  <sheetData>
    <row r="1" ht="15.75" customHeight="1">
      <c r="A1" s="1" t="s">
        <v>359</v>
      </c>
      <c r="B1" s="1" t="s">
        <v>331</v>
      </c>
      <c r="C1" s="1" t="s">
        <v>338</v>
      </c>
      <c r="D1" s="1" t="s">
        <v>339</v>
      </c>
      <c r="E1" s="1" t="s">
        <v>1548</v>
      </c>
      <c r="F1" s="1" t="s">
        <v>340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 t="s">
        <v>1549</v>
      </c>
      <c r="B2" s="4">
        <v>89.0</v>
      </c>
      <c r="C2" s="4">
        <v>50.0</v>
      </c>
      <c r="D2" s="4">
        <v>30.0</v>
      </c>
      <c r="E2" s="4">
        <v>8.0</v>
      </c>
      <c r="F2" s="4">
        <v>1.0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3" t="s">
        <v>1550</v>
      </c>
      <c r="B3" s="4">
        <v>42.0</v>
      </c>
      <c r="C3" s="4">
        <v>14.0</v>
      </c>
      <c r="D3" s="4">
        <v>22.0</v>
      </c>
      <c r="E3" s="4">
        <v>6.0</v>
      </c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3" t="s">
        <v>1551</v>
      </c>
      <c r="B4" s="4">
        <v>21.0</v>
      </c>
      <c r="C4" s="4">
        <v>9.0</v>
      </c>
      <c r="D4" s="4">
        <v>10.0</v>
      </c>
      <c r="E4" s="4">
        <v>2.0</v>
      </c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3" t="s">
        <v>1552</v>
      </c>
      <c r="B5" s="4">
        <v>13.0</v>
      </c>
      <c r="C5" s="4">
        <v>10.0</v>
      </c>
      <c r="D5" s="3">
        <v>3.0</v>
      </c>
      <c r="E5" s="3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3" t="s">
        <v>1553</v>
      </c>
      <c r="B6" s="4">
        <v>8.0</v>
      </c>
      <c r="C6" s="4">
        <v>4.0</v>
      </c>
      <c r="D6" s="4">
        <v>4.0</v>
      </c>
      <c r="E6" s="3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3" t="s">
        <v>1554</v>
      </c>
      <c r="B7" s="4">
        <v>7.0</v>
      </c>
      <c r="C7" s="3">
        <v>4.0</v>
      </c>
      <c r="D7" s="4">
        <v>3.0</v>
      </c>
      <c r="E7" s="3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3" t="s">
        <v>1555</v>
      </c>
      <c r="B8" s="4">
        <v>6.0</v>
      </c>
      <c r="C8" s="4">
        <v>4.0</v>
      </c>
      <c r="D8" s="3">
        <v>1.0</v>
      </c>
      <c r="E8" s="4">
        <v>1.0</v>
      </c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3" t="s">
        <v>1556</v>
      </c>
      <c r="B9" s="4">
        <v>6.0</v>
      </c>
      <c r="C9" s="4">
        <v>2.0</v>
      </c>
      <c r="D9" s="4">
        <v>2.0</v>
      </c>
      <c r="E9" s="4">
        <v>2.0</v>
      </c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3" t="s">
        <v>1557</v>
      </c>
      <c r="B10" s="4">
        <v>5.0</v>
      </c>
      <c r="C10" s="4">
        <v>3.0</v>
      </c>
      <c r="D10" s="4">
        <v>2.0</v>
      </c>
      <c r="E10" s="3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" t="s">
        <v>1558</v>
      </c>
      <c r="B11" s="4">
        <v>5.0</v>
      </c>
      <c r="C11" s="3">
        <v>3.0</v>
      </c>
      <c r="D11" s="4">
        <v>1.0</v>
      </c>
      <c r="E11" s="3">
        <v>1.0</v>
      </c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3" t="s">
        <v>1559</v>
      </c>
      <c r="B12" s="4">
        <v>5.0</v>
      </c>
      <c r="C12" s="3">
        <v>1.0</v>
      </c>
      <c r="D12" s="4">
        <v>3.0</v>
      </c>
      <c r="E12" s="4">
        <v>1.0</v>
      </c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3" t="s">
        <v>1560</v>
      </c>
      <c r="B13" s="4">
        <v>5.0</v>
      </c>
      <c r="C13" s="3">
        <v>1.0</v>
      </c>
      <c r="D13" s="4">
        <v>4.0</v>
      </c>
      <c r="E13" s="3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3" t="s">
        <v>1561</v>
      </c>
      <c r="B14" s="3">
        <v>4.0</v>
      </c>
      <c r="C14" s="3">
        <v>3.0</v>
      </c>
      <c r="D14" s="3">
        <v>1.0</v>
      </c>
      <c r="E14" s="3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3" t="s">
        <v>1562</v>
      </c>
      <c r="B15" s="4">
        <v>4.0</v>
      </c>
      <c r="C15" s="4">
        <v>2.0</v>
      </c>
      <c r="D15" s="3">
        <v>1.0</v>
      </c>
      <c r="E15" s="4">
        <v>1.0</v>
      </c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3" t="s">
        <v>1563</v>
      </c>
      <c r="B16" s="3">
        <v>4.0</v>
      </c>
      <c r="C16" s="3">
        <v>2.0</v>
      </c>
      <c r="D16" s="3">
        <v>1.0</v>
      </c>
      <c r="E16" s="3">
        <v>1.0</v>
      </c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" t="s">
        <v>1564</v>
      </c>
      <c r="B17" s="4">
        <v>4.0</v>
      </c>
      <c r="C17" s="3">
        <v>2.0</v>
      </c>
      <c r="D17" s="4">
        <v>1.0</v>
      </c>
      <c r="E17" s="3">
        <v>1.0</v>
      </c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" t="s">
        <v>1565</v>
      </c>
      <c r="B18" s="4">
        <v>4.0</v>
      </c>
      <c r="C18" s="3">
        <v>0.0</v>
      </c>
      <c r="D18" s="4">
        <v>3.0</v>
      </c>
      <c r="E18" s="3">
        <v>1.0</v>
      </c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" t="s">
        <v>1566</v>
      </c>
      <c r="B19" s="4">
        <v>3.0</v>
      </c>
      <c r="C19" s="4">
        <v>2.0</v>
      </c>
      <c r="D19" s="4">
        <v>1.0</v>
      </c>
      <c r="E19" s="3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" t="s">
        <v>1567</v>
      </c>
      <c r="B20" s="4">
        <v>3.0</v>
      </c>
      <c r="C20" s="3">
        <v>1.0</v>
      </c>
      <c r="D20" s="4">
        <v>2.0</v>
      </c>
      <c r="E20" s="3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" t="s">
        <v>1568</v>
      </c>
      <c r="B21" s="4">
        <v>3.0</v>
      </c>
      <c r="C21" s="4">
        <v>1.0</v>
      </c>
      <c r="D21" s="4">
        <v>2.0</v>
      </c>
      <c r="E21" s="3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" t="s">
        <v>1569</v>
      </c>
      <c r="B22" s="4">
        <v>3.0</v>
      </c>
      <c r="C22" s="4">
        <v>1.0</v>
      </c>
      <c r="D22" s="3">
        <v>1.0</v>
      </c>
      <c r="E22" s="3">
        <v>1.0</v>
      </c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" t="s">
        <v>1570</v>
      </c>
      <c r="B23" s="4">
        <v>3.0</v>
      </c>
      <c r="C23" s="4">
        <v>1.0</v>
      </c>
      <c r="D23" s="4">
        <v>2.0</v>
      </c>
      <c r="E23" s="3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" t="s">
        <v>1571</v>
      </c>
      <c r="B24" s="4">
        <v>3.0</v>
      </c>
      <c r="C24" s="3">
        <v>1.0</v>
      </c>
      <c r="D24" s="4">
        <v>1.0</v>
      </c>
      <c r="E24" s="3">
        <v>1.0</v>
      </c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" t="s">
        <v>1572</v>
      </c>
      <c r="B25" s="4">
        <v>3.0</v>
      </c>
      <c r="C25" s="3">
        <v>1.0</v>
      </c>
      <c r="D25" s="4">
        <v>2.0</v>
      </c>
      <c r="E25" s="3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" t="s">
        <v>1573</v>
      </c>
      <c r="B26" s="4">
        <v>2.0</v>
      </c>
      <c r="C26" s="4">
        <v>2.0</v>
      </c>
      <c r="D26" s="3">
        <v>0.0</v>
      </c>
      <c r="E26" s="3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4" t="s">
        <v>1574</v>
      </c>
      <c r="B27" s="4">
        <v>2.0</v>
      </c>
      <c r="C27" s="4">
        <v>2.0</v>
      </c>
      <c r="D27" s="4">
        <v>0.0</v>
      </c>
      <c r="E27" s="3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3" t="s">
        <v>1575</v>
      </c>
      <c r="B28" s="4">
        <v>2.0</v>
      </c>
      <c r="C28" s="4">
        <v>2.0</v>
      </c>
      <c r="D28" s="3">
        <v>0.0</v>
      </c>
      <c r="E28" s="3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4" t="s">
        <v>1576</v>
      </c>
      <c r="B29" s="4">
        <v>2.0</v>
      </c>
      <c r="C29" s="4">
        <v>2.0</v>
      </c>
      <c r="D29" s="4">
        <v>0.0</v>
      </c>
      <c r="E29" s="3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4" t="s">
        <v>1577</v>
      </c>
      <c r="B30" s="4">
        <v>2.0</v>
      </c>
      <c r="C30" s="4">
        <v>1.0</v>
      </c>
      <c r="D30" s="4">
        <v>1.0</v>
      </c>
      <c r="E30" s="3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4" t="s">
        <v>1578</v>
      </c>
      <c r="B31" s="4">
        <v>2.0</v>
      </c>
      <c r="C31" s="4">
        <v>1.0</v>
      </c>
      <c r="D31" s="4">
        <v>0.0</v>
      </c>
      <c r="E31" s="4">
        <v>0.0</v>
      </c>
      <c r="F31" s="4">
        <v>1.0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3" t="s">
        <v>1579</v>
      </c>
      <c r="B32" s="4">
        <v>2.0</v>
      </c>
      <c r="C32" s="3">
        <v>0.0</v>
      </c>
      <c r="D32" s="4">
        <v>1.0</v>
      </c>
      <c r="E32" s="3">
        <v>1.0</v>
      </c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4" t="s">
        <v>1580</v>
      </c>
      <c r="B33" s="4">
        <v>1.0</v>
      </c>
      <c r="C33" s="4">
        <v>0.0</v>
      </c>
      <c r="D33" s="4">
        <v>1.0</v>
      </c>
      <c r="E33" s="4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3"/>
      <c r="B34" s="3"/>
      <c r="C34" s="3"/>
      <c r="D34" s="3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3"/>
      <c r="B35" s="3"/>
      <c r="C35" s="3"/>
      <c r="D35" s="3"/>
      <c r="E35" s="3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3"/>
      <c r="B36" s="3"/>
      <c r="C36" s="3"/>
      <c r="D36" s="3"/>
      <c r="E36" s="3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"/>
      <c r="B37" s="3"/>
      <c r="C37" s="3"/>
      <c r="D37" s="3"/>
      <c r="E37" s="3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"/>
      <c r="B38" s="3"/>
      <c r="C38" s="3"/>
      <c r="D38" s="3"/>
      <c r="E38" s="3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3"/>
      <c r="B39" s="3"/>
      <c r="C39" s="3"/>
      <c r="D39" s="3"/>
      <c r="E39" s="3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3"/>
      <c r="B40" s="3"/>
      <c r="C40" s="3"/>
      <c r="D40" s="3"/>
      <c r="E40" s="3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3"/>
      <c r="B41" s="3"/>
      <c r="C41" s="3"/>
      <c r="D41" s="3"/>
      <c r="E41" s="3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3"/>
      <c r="B42" s="3"/>
      <c r="C42" s="3"/>
      <c r="D42" s="3"/>
      <c r="E42" s="3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3"/>
      <c r="B43" s="3"/>
      <c r="C43" s="3"/>
      <c r="D43" s="3"/>
      <c r="E43" s="3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3"/>
      <c r="B44" s="3"/>
      <c r="C44" s="3"/>
      <c r="D44" s="3"/>
      <c r="E44" s="3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3"/>
      <c r="B45" s="3"/>
      <c r="C45" s="3"/>
      <c r="D45" s="3"/>
      <c r="E45" s="3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3"/>
      <c r="B46" s="3"/>
      <c r="C46" s="3"/>
      <c r="D46" s="3"/>
      <c r="E46" s="3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3"/>
      <c r="B47" s="3"/>
      <c r="C47" s="3"/>
      <c r="D47" s="3"/>
      <c r="E47" s="3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3"/>
      <c r="B48" s="3"/>
      <c r="C48" s="3"/>
      <c r="D48" s="3"/>
      <c r="E48" s="3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3"/>
      <c r="B49" s="3"/>
      <c r="C49" s="3"/>
      <c r="D49" s="3"/>
      <c r="E49" s="3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3"/>
      <c r="B50" s="3"/>
      <c r="C50" s="3"/>
      <c r="D50" s="3"/>
      <c r="E50" s="3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3"/>
      <c r="B51" s="3"/>
      <c r="C51" s="3"/>
      <c r="D51" s="3"/>
      <c r="E51" s="3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3"/>
      <c r="B52" s="3"/>
      <c r="C52" s="3"/>
      <c r="D52" s="3"/>
      <c r="E52" s="3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3"/>
      <c r="B53" s="3"/>
      <c r="C53" s="3"/>
      <c r="D53" s="3"/>
      <c r="E53" s="3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3"/>
      <c r="B54" s="3"/>
      <c r="C54" s="3"/>
      <c r="D54" s="3"/>
      <c r="E54" s="3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3"/>
      <c r="B55" s="3"/>
      <c r="C55" s="3"/>
      <c r="D55" s="3"/>
      <c r="E55" s="3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3"/>
      <c r="B56" s="3"/>
      <c r="C56" s="3"/>
      <c r="D56" s="3"/>
      <c r="E56" s="3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3"/>
      <c r="B57" s="3"/>
      <c r="C57" s="3"/>
      <c r="D57" s="3"/>
      <c r="E57" s="3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3"/>
      <c r="B58" s="3"/>
      <c r="C58" s="3"/>
      <c r="D58" s="3"/>
      <c r="E58" s="3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3"/>
      <c r="B59" s="3"/>
      <c r="C59" s="3"/>
      <c r="D59" s="3"/>
      <c r="E59" s="3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3"/>
      <c r="B60" s="3"/>
      <c r="C60" s="3"/>
      <c r="D60" s="3"/>
      <c r="E60" s="3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3"/>
      <c r="B61" s="3"/>
      <c r="C61" s="3"/>
      <c r="D61" s="3"/>
      <c r="E61" s="3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3"/>
      <c r="B62" s="3"/>
      <c r="C62" s="3"/>
      <c r="D62" s="3"/>
      <c r="E62" s="3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3"/>
      <c r="B63" s="3"/>
      <c r="C63" s="3"/>
      <c r="D63" s="3"/>
      <c r="E63" s="3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3"/>
      <c r="B64" s="3"/>
      <c r="C64" s="3"/>
      <c r="D64" s="3"/>
      <c r="E64" s="3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3"/>
      <c r="B65" s="3"/>
      <c r="C65" s="3"/>
      <c r="D65" s="3"/>
      <c r="E65" s="3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3"/>
      <c r="B66" s="3"/>
      <c r="C66" s="3"/>
      <c r="D66" s="3"/>
      <c r="E66" s="3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3"/>
      <c r="B67" s="3"/>
      <c r="C67" s="3"/>
      <c r="D67" s="3"/>
      <c r="E67" s="3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3"/>
      <c r="B68" s="3"/>
      <c r="C68" s="3"/>
      <c r="D68" s="3"/>
      <c r="E68" s="3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3"/>
      <c r="B69" s="3"/>
      <c r="C69" s="3"/>
      <c r="D69" s="3"/>
      <c r="E69" s="3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3"/>
      <c r="B70" s="3"/>
      <c r="C70" s="3"/>
      <c r="D70" s="3"/>
      <c r="E70" s="3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3"/>
      <c r="B71" s="3"/>
      <c r="C71" s="3"/>
      <c r="D71" s="3"/>
      <c r="E71" s="3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3"/>
      <c r="B72" s="3"/>
      <c r="C72" s="3"/>
      <c r="D72" s="3"/>
      <c r="E72" s="3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3"/>
      <c r="B73" s="3"/>
      <c r="C73" s="3"/>
      <c r="D73" s="3"/>
      <c r="E73" s="3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3"/>
      <c r="B74" s="3"/>
      <c r="C74" s="3"/>
      <c r="D74" s="3"/>
      <c r="E74" s="3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3"/>
      <c r="B75" s="3"/>
      <c r="C75" s="3"/>
      <c r="D75" s="3"/>
      <c r="E75" s="3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3"/>
      <c r="B76" s="3"/>
      <c r="C76" s="3"/>
      <c r="D76" s="3"/>
      <c r="E76" s="3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3"/>
      <c r="B77" s="3"/>
      <c r="C77" s="3"/>
      <c r="D77" s="3"/>
      <c r="E77" s="3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3"/>
      <c r="B78" s="3"/>
      <c r="C78" s="3"/>
      <c r="D78" s="3"/>
      <c r="E78" s="3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3"/>
      <c r="B79" s="3"/>
      <c r="C79" s="3"/>
      <c r="D79" s="3"/>
      <c r="E79" s="3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3"/>
      <c r="B80" s="3"/>
      <c r="C80" s="3"/>
      <c r="D80" s="3"/>
      <c r="E80" s="3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3"/>
      <c r="B81" s="3"/>
      <c r="C81" s="3"/>
      <c r="D81" s="3"/>
      <c r="E81" s="3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3"/>
      <c r="B82" s="3"/>
      <c r="C82" s="3"/>
      <c r="D82" s="3"/>
      <c r="E82" s="3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3"/>
      <c r="B83" s="3"/>
      <c r="C83" s="3"/>
      <c r="D83" s="3"/>
      <c r="E83" s="3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3"/>
      <c r="B84" s="3"/>
      <c r="C84" s="3"/>
      <c r="D84" s="3"/>
      <c r="E84" s="3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3"/>
      <c r="B85" s="3"/>
      <c r="C85" s="3"/>
      <c r="D85" s="3"/>
      <c r="E85" s="3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3"/>
      <c r="B86" s="3"/>
      <c r="C86" s="3"/>
      <c r="D86" s="3"/>
      <c r="E86" s="3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3"/>
      <c r="B87" s="3"/>
      <c r="C87" s="3"/>
      <c r="D87" s="3"/>
      <c r="E87" s="3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3"/>
      <c r="B88" s="3"/>
      <c r="C88" s="3"/>
      <c r="D88" s="3"/>
      <c r="E88" s="3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3"/>
      <c r="B89" s="3"/>
      <c r="C89" s="3"/>
      <c r="D89" s="3"/>
      <c r="E89" s="3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3"/>
      <c r="B90" s="3"/>
      <c r="C90" s="3"/>
      <c r="D90" s="3"/>
      <c r="E90" s="3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3"/>
      <c r="B91" s="3"/>
      <c r="C91" s="3"/>
      <c r="D91" s="3"/>
      <c r="E91" s="3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3"/>
      <c r="B92" s="3"/>
      <c r="C92" s="3"/>
      <c r="D92" s="3"/>
      <c r="E92" s="3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3"/>
      <c r="B93" s="3"/>
      <c r="C93" s="3"/>
      <c r="D93" s="3"/>
      <c r="E93" s="3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3"/>
      <c r="B94" s="3"/>
      <c r="C94" s="3"/>
      <c r="D94" s="3"/>
      <c r="E94" s="3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3"/>
      <c r="B95" s="3"/>
      <c r="C95" s="3"/>
      <c r="D95" s="3"/>
      <c r="E95" s="3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3"/>
      <c r="B96" s="3"/>
      <c r="C96" s="3"/>
      <c r="D96" s="3"/>
      <c r="E96" s="3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3"/>
      <c r="B97" s="3"/>
      <c r="C97" s="3"/>
      <c r="D97" s="3"/>
      <c r="E97" s="3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3"/>
      <c r="B98" s="3"/>
      <c r="C98" s="3"/>
      <c r="D98" s="3"/>
      <c r="E98" s="3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3"/>
      <c r="B99" s="3"/>
      <c r="C99" s="3"/>
      <c r="D99" s="3"/>
      <c r="E99" s="3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3"/>
      <c r="B100" s="3"/>
      <c r="C100" s="3"/>
      <c r="D100" s="3"/>
      <c r="E100" s="3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3"/>
      <c r="B101" s="3"/>
      <c r="C101" s="3"/>
      <c r="D101" s="3"/>
      <c r="E101" s="3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3"/>
      <c r="B102" s="3"/>
      <c r="C102" s="3"/>
      <c r="D102" s="3"/>
      <c r="E102" s="3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3"/>
      <c r="B103" s="3"/>
      <c r="C103" s="3"/>
      <c r="D103" s="3"/>
      <c r="E103" s="3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3"/>
      <c r="B104" s="3"/>
      <c r="C104" s="3"/>
      <c r="D104" s="3"/>
      <c r="E104" s="3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3"/>
      <c r="B105" s="3"/>
      <c r="C105" s="3"/>
      <c r="D105" s="3"/>
      <c r="E105" s="3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3"/>
      <c r="B106" s="3"/>
      <c r="C106" s="3"/>
      <c r="D106" s="3"/>
      <c r="E106" s="3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3"/>
      <c r="B107" s="3"/>
      <c r="C107" s="3"/>
      <c r="D107" s="3"/>
      <c r="E107" s="3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3"/>
      <c r="B108" s="3"/>
      <c r="C108" s="3"/>
      <c r="D108" s="3"/>
      <c r="E108" s="3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3"/>
      <c r="B109" s="3"/>
      <c r="C109" s="3"/>
      <c r="D109" s="3"/>
      <c r="E109" s="3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3"/>
      <c r="B110" s="3"/>
      <c r="C110" s="3"/>
      <c r="D110" s="3"/>
      <c r="E110" s="3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3"/>
      <c r="B111" s="3"/>
      <c r="C111" s="3"/>
      <c r="D111" s="3"/>
      <c r="E111" s="3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3"/>
      <c r="B112" s="3"/>
      <c r="C112" s="3"/>
      <c r="D112" s="3"/>
      <c r="E112" s="3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3"/>
      <c r="B113" s="3"/>
      <c r="C113" s="3"/>
      <c r="D113" s="3"/>
      <c r="E113" s="3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3"/>
      <c r="B114" s="3"/>
      <c r="C114" s="3"/>
      <c r="D114" s="3"/>
      <c r="E114" s="3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3"/>
      <c r="B115" s="3"/>
      <c r="C115" s="3"/>
      <c r="D115" s="3"/>
      <c r="E115" s="3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3"/>
      <c r="B116" s="3"/>
      <c r="C116" s="3"/>
      <c r="D116" s="3"/>
      <c r="E116" s="3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3"/>
      <c r="B117" s="3"/>
      <c r="C117" s="3"/>
      <c r="D117" s="3"/>
      <c r="E117" s="3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3"/>
      <c r="B118" s="3"/>
      <c r="C118" s="3"/>
      <c r="D118" s="3"/>
      <c r="E118" s="3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3"/>
      <c r="B119" s="3"/>
      <c r="C119" s="3"/>
      <c r="D119" s="3"/>
      <c r="E119" s="3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3"/>
      <c r="B120" s="3"/>
      <c r="C120" s="3"/>
      <c r="D120" s="3"/>
      <c r="E120" s="3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3"/>
      <c r="B121" s="3"/>
      <c r="C121" s="3"/>
      <c r="D121" s="3"/>
      <c r="E121" s="3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3"/>
      <c r="B122" s="3"/>
      <c r="C122" s="3"/>
      <c r="D122" s="3"/>
      <c r="E122" s="3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3"/>
      <c r="B123" s="3"/>
      <c r="C123" s="3"/>
      <c r="D123" s="3"/>
      <c r="E123" s="3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3"/>
      <c r="B124" s="3"/>
      <c r="C124" s="3"/>
      <c r="D124" s="3"/>
      <c r="E124" s="3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3"/>
      <c r="B125" s="3"/>
      <c r="C125" s="3"/>
      <c r="D125" s="3"/>
      <c r="E125" s="3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3"/>
      <c r="B126" s="3"/>
      <c r="C126" s="3"/>
      <c r="D126" s="3"/>
      <c r="E126" s="3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3"/>
      <c r="B127" s="3"/>
      <c r="C127" s="3"/>
      <c r="D127" s="3"/>
      <c r="E127" s="3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3"/>
      <c r="B128" s="3"/>
      <c r="C128" s="3"/>
      <c r="D128" s="3"/>
      <c r="E128" s="3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3"/>
      <c r="B129" s="3"/>
      <c r="C129" s="3"/>
      <c r="D129" s="3"/>
      <c r="E129" s="3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3"/>
      <c r="B130" s="3"/>
      <c r="C130" s="3"/>
      <c r="D130" s="3"/>
      <c r="E130" s="3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3"/>
      <c r="B131" s="3"/>
      <c r="C131" s="3"/>
      <c r="D131" s="3"/>
      <c r="E131" s="3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3"/>
      <c r="B132" s="3"/>
      <c r="C132" s="3"/>
      <c r="D132" s="3"/>
      <c r="E132" s="3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3"/>
      <c r="B133" s="3"/>
      <c r="C133" s="3"/>
      <c r="D133" s="3"/>
      <c r="E133" s="3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3"/>
      <c r="B134" s="3"/>
      <c r="C134" s="3"/>
      <c r="D134" s="3"/>
      <c r="E134" s="3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3"/>
      <c r="B135" s="3"/>
      <c r="C135" s="3"/>
      <c r="D135" s="3"/>
      <c r="E135" s="3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3"/>
      <c r="B136" s="3"/>
      <c r="C136" s="3"/>
      <c r="D136" s="3"/>
      <c r="E136" s="3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3"/>
      <c r="B137" s="3"/>
      <c r="C137" s="3"/>
      <c r="D137" s="3"/>
      <c r="E137" s="3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3"/>
      <c r="B138" s="3"/>
      <c r="C138" s="3"/>
      <c r="D138" s="3"/>
      <c r="E138" s="3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3"/>
      <c r="B139" s="3"/>
      <c r="C139" s="3"/>
      <c r="D139" s="3"/>
      <c r="E139" s="3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3"/>
      <c r="B140" s="3"/>
      <c r="C140" s="3"/>
      <c r="D140" s="3"/>
      <c r="E140" s="3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3"/>
      <c r="B141" s="3"/>
      <c r="C141" s="3"/>
      <c r="D141" s="3"/>
      <c r="E141" s="3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3"/>
      <c r="B142" s="3"/>
      <c r="C142" s="3"/>
      <c r="D142" s="3"/>
      <c r="E142" s="3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3"/>
      <c r="B143" s="3"/>
      <c r="C143" s="3"/>
      <c r="D143" s="3"/>
      <c r="E143" s="3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3"/>
      <c r="B144" s="3"/>
      <c r="C144" s="3"/>
      <c r="D144" s="3"/>
      <c r="E144" s="3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3"/>
      <c r="B145" s="3"/>
      <c r="C145" s="3"/>
      <c r="D145" s="3"/>
      <c r="E145" s="3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3"/>
      <c r="B146" s="3"/>
      <c r="C146" s="3"/>
      <c r="D146" s="3"/>
      <c r="E146" s="3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3"/>
      <c r="B147" s="3"/>
      <c r="C147" s="3"/>
      <c r="D147" s="3"/>
      <c r="E147" s="3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3"/>
      <c r="B148" s="3"/>
      <c r="C148" s="3"/>
      <c r="D148" s="3"/>
      <c r="E148" s="3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3"/>
      <c r="B149" s="3"/>
      <c r="C149" s="3"/>
      <c r="D149" s="3"/>
      <c r="E149" s="3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3"/>
      <c r="B150" s="3"/>
      <c r="C150" s="3"/>
      <c r="D150" s="3"/>
      <c r="E150" s="3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3"/>
      <c r="B151" s="3"/>
      <c r="C151" s="3"/>
      <c r="D151" s="3"/>
      <c r="E151" s="3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3"/>
      <c r="B152" s="3"/>
      <c r="C152" s="3"/>
      <c r="D152" s="3"/>
      <c r="E152" s="3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3"/>
      <c r="B153" s="3"/>
      <c r="C153" s="3"/>
      <c r="D153" s="3"/>
      <c r="E153" s="3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3"/>
      <c r="B154" s="3"/>
      <c r="C154" s="3"/>
      <c r="D154" s="3"/>
      <c r="E154" s="3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3"/>
      <c r="B155" s="3"/>
      <c r="C155" s="3"/>
      <c r="D155" s="3"/>
      <c r="E155" s="3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3"/>
      <c r="B156" s="3"/>
      <c r="C156" s="3"/>
      <c r="D156" s="3"/>
      <c r="E156" s="3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3"/>
      <c r="B157" s="3"/>
      <c r="C157" s="3"/>
      <c r="D157" s="3"/>
      <c r="E157" s="3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3"/>
      <c r="B158" s="3"/>
      <c r="C158" s="3"/>
      <c r="D158" s="3"/>
      <c r="E158" s="3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3"/>
      <c r="B159" s="3"/>
      <c r="C159" s="3"/>
      <c r="D159" s="3"/>
      <c r="E159" s="3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3"/>
      <c r="B160" s="3"/>
      <c r="C160" s="3"/>
      <c r="D160" s="3"/>
      <c r="E160" s="3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3"/>
      <c r="B161" s="3"/>
      <c r="C161" s="3"/>
      <c r="D161" s="3"/>
      <c r="E161" s="3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3"/>
      <c r="B162" s="3"/>
      <c r="C162" s="3"/>
      <c r="D162" s="3"/>
      <c r="E162" s="3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3"/>
      <c r="B163" s="3"/>
      <c r="C163" s="3"/>
      <c r="D163" s="3"/>
      <c r="E163" s="3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3"/>
      <c r="B164" s="3"/>
      <c r="C164" s="3"/>
      <c r="D164" s="3"/>
      <c r="E164" s="3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3"/>
      <c r="B165" s="3"/>
      <c r="C165" s="3"/>
      <c r="D165" s="3"/>
      <c r="E165" s="3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3"/>
      <c r="B166" s="3"/>
      <c r="C166" s="3"/>
      <c r="D166" s="3"/>
      <c r="E166" s="3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3"/>
      <c r="B167" s="3"/>
      <c r="C167" s="3"/>
      <c r="D167" s="3"/>
      <c r="E167" s="3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3"/>
      <c r="B168" s="3"/>
      <c r="C168" s="3"/>
      <c r="D168" s="3"/>
      <c r="E168" s="3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3"/>
      <c r="B169" s="3"/>
      <c r="C169" s="3"/>
      <c r="D169" s="3"/>
      <c r="E169" s="3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3"/>
      <c r="B170" s="3"/>
      <c r="C170" s="3"/>
      <c r="D170" s="3"/>
      <c r="E170" s="3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3"/>
      <c r="B171" s="3"/>
      <c r="C171" s="3"/>
      <c r="D171" s="3"/>
      <c r="E171" s="3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3"/>
      <c r="B172" s="3"/>
      <c r="C172" s="3"/>
      <c r="D172" s="3"/>
      <c r="E172" s="3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3"/>
      <c r="B173" s="3"/>
      <c r="C173" s="3"/>
      <c r="D173" s="3"/>
      <c r="E173" s="3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3"/>
      <c r="B174" s="3"/>
      <c r="C174" s="3"/>
      <c r="D174" s="3"/>
      <c r="E174" s="3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3"/>
      <c r="B175" s="3"/>
      <c r="C175" s="3"/>
      <c r="D175" s="3"/>
      <c r="E175" s="3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3"/>
      <c r="B176" s="3"/>
      <c r="C176" s="3"/>
      <c r="D176" s="3"/>
      <c r="E176" s="3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3"/>
      <c r="B177" s="3"/>
      <c r="C177" s="3"/>
      <c r="D177" s="3"/>
      <c r="E177" s="3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3"/>
      <c r="B178" s="3"/>
      <c r="C178" s="3"/>
      <c r="D178" s="3"/>
      <c r="E178" s="3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3"/>
      <c r="B179" s="3"/>
      <c r="C179" s="3"/>
      <c r="D179" s="3"/>
      <c r="E179" s="3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3"/>
      <c r="B180" s="3"/>
      <c r="C180" s="3"/>
      <c r="D180" s="3"/>
      <c r="E180" s="3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3"/>
      <c r="B181" s="3"/>
      <c r="C181" s="3"/>
      <c r="D181" s="3"/>
      <c r="E181" s="3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3"/>
      <c r="B182" s="3"/>
      <c r="C182" s="3"/>
      <c r="D182" s="3"/>
      <c r="E182" s="3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3"/>
      <c r="B183" s="3"/>
      <c r="C183" s="3"/>
      <c r="D183" s="3"/>
      <c r="E183" s="3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3"/>
      <c r="B184" s="3"/>
      <c r="C184" s="3"/>
      <c r="D184" s="3"/>
      <c r="E184" s="3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3"/>
      <c r="B185" s="3"/>
      <c r="C185" s="3"/>
      <c r="D185" s="3"/>
      <c r="E185" s="3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3"/>
      <c r="B186" s="3"/>
      <c r="C186" s="3"/>
      <c r="D186" s="3"/>
      <c r="E186" s="3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3"/>
      <c r="B187" s="3"/>
      <c r="C187" s="3"/>
      <c r="D187" s="3"/>
      <c r="E187" s="3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3"/>
      <c r="B188" s="3"/>
      <c r="C188" s="3"/>
      <c r="D188" s="3"/>
      <c r="E188" s="3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3"/>
      <c r="B189" s="3"/>
      <c r="C189" s="3"/>
      <c r="D189" s="3"/>
      <c r="E189" s="3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3"/>
      <c r="B190" s="3"/>
      <c r="C190" s="3"/>
      <c r="D190" s="3"/>
      <c r="E190" s="3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3"/>
      <c r="B191" s="3"/>
      <c r="C191" s="3"/>
      <c r="D191" s="3"/>
      <c r="E191" s="3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3"/>
      <c r="B192" s="3"/>
      <c r="C192" s="3"/>
      <c r="D192" s="3"/>
      <c r="E192" s="3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3"/>
      <c r="B193" s="3"/>
      <c r="C193" s="3"/>
      <c r="D193" s="3"/>
      <c r="E193" s="3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3"/>
      <c r="B194" s="3"/>
      <c r="C194" s="3"/>
      <c r="D194" s="3"/>
      <c r="E194" s="3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3"/>
      <c r="B195" s="3"/>
      <c r="C195" s="3"/>
      <c r="D195" s="3"/>
      <c r="E195" s="3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3"/>
      <c r="B196" s="3"/>
      <c r="C196" s="3"/>
      <c r="D196" s="3"/>
      <c r="E196" s="3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3"/>
      <c r="B197" s="3"/>
      <c r="C197" s="3"/>
      <c r="D197" s="3"/>
      <c r="E197" s="3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3"/>
      <c r="B198" s="3"/>
      <c r="C198" s="3"/>
      <c r="D198" s="3"/>
      <c r="E198" s="3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3"/>
      <c r="B199" s="3"/>
      <c r="C199" s="3"/>
      <c r="D199" s="3"/>
      <c r="E199" s="3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3"/>
      <c r="B200" s="3"/>
      <c r="C200" s="3"/>
      <c r="D200" s="3"/>
      <c r="E200" s="3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3"/>
      <c r="B201" s="3"/>
      <c r="C201" s="3"/>
      <c r="D201" s="3"/>
      <c r="E201" s="3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3"/>
      <c r="B202" s="3"/>
      <c r="C202" s="3"/>
      <c r="D202" s="3"/>
      <c r="E202" s="3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3"/>
      <c r="B203" s="3"/>
      <c r="C203" s="3"/>
      <c r="D203" s="3"/>
      <c r="E203" s="3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3"/>
      <c r="B204" s="3"/>
      <c r="C204" s="3"/>
      <c r="D204" s="3"/>
      <c r="E204" s="3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3"/>
      <c r="B205" s="3"/>
      <c r="C205" s="3"/>
      <c r="D205" s="3"/>
      <c r="E205" s="3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3"/>
      <c r="B206" s="3"/>
      <c r="C206" s="3"/>
      <c r="D206" s="3"/>
      <c r="E206" s="3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3"/>
      <c r="B207" s="3"/>
      <c r="C207" s="3"/>
      <c r="D207" s="3"/>
      <c r="E207" s="3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3"/>
      <c r="B208" s="3"/>
      <c r="C208" s="3"/>
      <c r="D208" s="3"/>
      <c r="E208" s="3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3"/>
      <c r="B209" s="3"/>
      <c r="C209" s="3"/>
      <c r="D209" s="3"/>
      <c r="E209" s="3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3"/>
      <c r="B210" s="3"/>
      <c r="C210" s="3"/>
      <c r="D210" s="3"/>
      <c r="E210" s="3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3"/>
      <c r="B211" s="3"/>
      <c r="C211" s="3"/>
      <c r="D211" s="3"/>
      <c r="E211" s="3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3"/>
      <c r="B212" s="3"/>
      <c r="C212" s="3"/>
      <c r="D212" s="3"/>
      <c r="E212" s="3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3"/>
      <c r="B213" s="3"/>
      <c r="C213" s="3"/>
      <c r="D213" s="3"/>
      <c r="E213" s="3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3"/>
      <c r="B214" s="3"/>
      <c r="C214" s="3"/>
      <c r="D214" s="3"/>
      <c r="E214" s="3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3"/>
      <c r="B215" s="3"/>
      <c r="C215" s="3"/>
      <c r="D215" s="3"/>
      <c r="E215" s="3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3"/>
      <c r="B216" s="3"/>
      <c r="C216" s="3"/>
      <c r="D216" s="3"/>
      <c r="E216" s="3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3"/>
      <c r="B217" s="3"/>
      <c r="C217" s="3"/>
      <c r="D217" s="3"/>
      <c r="E217" s="3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3"/>
      <c r="B218" s="3"/>
      <c r="C218" s="3"/>
      <c r="D218" s="3"/>
      <c r="E218" s="3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3"/>
      <c r="B219" s="3"/>
      <c r="C219" s="3"/>
      <c r="D219" s="3"/>
      <c r="E219" s="3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3"/>
      <c r="B220" s="3"/>
      <c r="C220" s="3"/>
      <c r="D220" s="3"/>
      <c r="E220" s="3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3"/>
      <c r="B221" s="3"/>
      <c r="C221" s="3"/>
      <c r="D221" s="3"/>
      <c r="E221" s="3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3"/>
      <c r="B222" s="3"/>
      <c r="C222" s="3"/>
      <c r="D222" s="3"/>
      <c r="E222" s="3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3"/>
      <c r="B223" s="3"/>
      <c r="C223" s="3"/>
      <c r="D223" s="3"/>
      <c r="E223" s="3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3"/>
      <c r="B224" s="3"/>
      <c r="C224" s="3"/>
      <c r="D224" s="3"/>
      <c r="E224" s="3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3"/>
      <c r="B225" s="3"/>
      <c r="C225" s="3"/>
      <c r="D225" s="3"/>
      <c r="E225" s="3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3"/>
      <c r="B226" s="3"/>
      <c r="C226" s="3"/>
      <c r="D226" s="3"/>
      <c r="E226" s="3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3"/>
      <c r="B227" s="3"/>
      <c r="C227" s="3"/>
      <c r="D227" s="3"/>
      <c r="E227" s="3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3"/>
      <c r="B228" s="3"/>
      <c r="C228" s="3"/>
      <c r="D228" s="3"/>
      <c r="E228" s="3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3"/>
      <c r="B229" s="3"/>
      <c r="C229" s="3"/>
      <c r="D229" s="3"/>
      <c r="E229" s="3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3"/>
      <c r="B230" s="3"/>
      <c r="C230" s="3"/>
      <c r="D230" s="3"/>
      <c r="E230" s="3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3"/>
      <c r="B231" s="3"/>
      <c r="C231" s="3"/>
      <c r="D231" s="3"/>
      <c r="E231" s="3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3"/>
      <c r="B232" s="3"/>
      <c r="C232" s="3"/>
      <c r="D232" s="3"/>
      <c r="E232" s="3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3"/>
      <c r="B233" s="3"/>
      <c r="C233" s="3"/>
      <c r="D233" s="3"/>
      <c r="E233" s="3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3"/>
      <c r="B234" s="3"/>
      <c r="C234" s="3"/>
      <c r="D234" s="3"/>
      <c r="E234" s="3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3"/>
      <c r="B235" s="3"/>
      <c r="C235" s="3"/>
      <c r="D235" s="3"/>
      <c r="E235" s="3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3"/>
      <c r="B236" s="3"/>
      <c r="C236" s="3"/>
      <c r="D236" s="3"/>
      <c r="E236" s="3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3"/>
      <c r="B237" s="3"/>
      <c r="C237" s="3"/>
      <c r="D237" s="3"/>
      <c r="E237" s="3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3"/>
      <c r="B238" s="3"/>
      <c r="C238" s="3"/>
      <c r="D238" s="3"/>
      <c r="E238" s="3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3"/>
      <c r="B239" s="3"/>
      <c r="C239" s="3"/>
      <c r="D239" s="3"/>
      <c r="E239" s="3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3"/>
      <c r="B240" s="3"/>
      <c r="C240" s="3"/>
      <c r="D240" s="3"/>
      <c r="E240" s="3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3"/>
      <c r="B241" s="3"/>
      <c r="C241" s="3"/>
      <c r="D241" s="3"/>
      <c r="E241" s="3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3"/>
      <c r="B242" s="3"/>
      <c r="C242" s="3"/>
      <c r="D242" s="3"/>
      <c r="E242" s="3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3"/>
      <c r="B243" s="3"/>
      <c r="C243" s="3"/>
      <c r="D243" s="3"/>
      <c r="E243" s="3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3"/>
      <c r="B244" s="3"/>
      <c r="C244" s="3"/>
      <c r="D244" s="3"/>
      <c r="E244" s="3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3"/>
      <c r="B245" s="3"/>
      <c r="C245" s="3"/>
      <c r="D245" s="3"/>
      <c r="E245" s="3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3"/>
      <c r="B246" s="3"/>
      <c r="C246" s="3"/>
      <c r="D246" s="3"/>
      <c r="E246" s="3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3"/>
      <c r="B247" s="3"/>
      <c r="C247" s="3"/>
      <c r="D247" s="3"/>
      <c r="E247" s="3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3"/>
      <c r="B248" s="3"/>
      <c r="C248" s="3"/>
      <c r="D248" s="3"/>
      <c r="E248" s="3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3"/>
      <c r="B249" s="3"/>
      <c r="C249" s="3"/>
      <c r="D249" s="3"/>
      <c r="E249" s="3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3"/>
      <c r="B250" s="3"/>
      <c r="C250" s="3"/>
      <c r="D250" s="3"/>
      <c r="E250" s="3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3"/>
      <c r="B251" s="3"/>
      <c r="C251" s="3"/>
      <c r="D251" s="3"/>
      <c r="E251" s="3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3"/>
      <c r="B252" s="3"/>
      <c r="C252" s="3"/>
      <c r="D252" s="3"/>
      <c r="E252" s="3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3"/>
      <c r="B253" s="3"/>
      <c r="C253" s="3"/>
      <c r="D253" s="3"/>
      <c r="E253" s="3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3"/>
      <c r="B254" s="3"/>
      <c r="C254" s="3"/>
      <c r="D254" s="3"/>
      <c r="E254" s="3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3"/>
      <c r="B255" s="3"/>
      <c r="C255" s="3"/>
      <c r="D255" s="3"/>
      <c r="E255" s="3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3"/>
      <c r="B256" s="3"/>
      <c r="C256" s="3"/>
      <c r="D256" s="3"/>
      <c r="E256" s="3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3"/>
      <c r="B257" s="3"/>
      <c r="C257" s="3"/>
      <c r="D257" s="3"/>
      <c r="E257" s="3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3"/>
      <c r="B258" s="3"/>
      <c r="C258" s="3"/>
      <c r="D258" s="3"/>
      <c r="E258" s="3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3"/>
      <c r="B259" s="3"/>
      <c r="C259" s="3"/>
      <c r="D259" s="3"/>
      <c r="E259" s="3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3"/>
      <c r="B260" s="3"/>
      <c r="C260" s="3"/>
      <c r="D260" s="3"/>
      <c r="E260" s="3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3"/>
      <c r="B261" s="3"/>
      <c r="C261" s="3"/>
      <c r="D261" s="3"/>
      <c r="E261" s="3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3"/>
      <c r="B262" s="3"/>
      <c r="C262" s="3"/>
      <c r="D262" s="3"/>
      <c r="E262" s="3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3"/>
      <c r="B263" s="3"/>
      <c r="C263" s="3"/>
      <c r="D263" s="3"/>
      <c r="E263" s="3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3"/>
      <c r="B264" s="3"/>
      <c r="C264" s="3"/>
      <c r="D264" s="3"/>
      <c r="E264" s="3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3"/>
      <c r="B265" s="3"/>
      <c r="C265" s="3"/>
      <c r="D265" s="3"/>
      <c r="E265" s="3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3"/>
      <c r="B266" s="3"/>
      <c r="C266" s="3"/>
      <c r="D266" s="3"/>
      <c r="E266" s="3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3"/>
      <c r="B267" s="3"/>
      <c r="C267" s="3"/>
      <c r="D267" s="3"/>
      <c r="E267" s="3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3"/>
      <c r="B268" s="3"/>
      <c r="C268" s="3"/>
      <c r="D268" s="3"/>
      <c r="E268" s="3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3"/>
      <c r="B269" s="3"/>
      <c r="C269" s="3"/>
      <c r="D269" s="3"/>
      <c r="E269" s="3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3"/>
      <c r="B270" s="3"/>
      <c r="C270" s="3"/>
      <c r="D270" s="3"/>
      <c r="E270" s="3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3"/>
      <c r="B271" s="3"/>
      <c r="C271" s="3"/>
      <c r="D271" s="3"/>
      <c r="E271" s="3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3"/>
      <c r="B272" s="3"/>
      <c r="C272" s="3"/>
      <c r="D272" s="3"/>
      <c r="E272" s="3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3"/>
      <c r="B273" s="3"/>
      <c r="C273" s="3"/>
      <c r="D273" s="3"/>
      <c r="E273" s="3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3"/>
      <c r="B274" s="3"/>
      <c r="C274" s="3"/>
      <c r="D274" s="3"/>
      <c r="E274" s="3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3"/>
      <c r="B275" s="3"/>
      <c r="C275" s="3"/>
      <c r="D275" s="3"/>
      <c r="E275" s="3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3"/>
      <c r="B276" s="3"/>
      <c r="C276" s="3"/>
      <c r="D276" s="3"/>
      <c r="E276" s="3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3"/>
      <c r="B277" s="3"/>
      <c r="C277" s="3"/>
      <c r="D277" s="3"/>
      <c r="E277" s="3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3"/>
      <c r="B278" s="3"/>
      <c r="C278" s="3"/>
      <c r="D278" s="3"/>
      <c r="E278" s="3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3"/>
      <c r="B279" s="3"/>
      <c r="C279" s="3"/>
      <c r="D279" s="3"/>
      <c r="E279" s="3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3"/>
      <c r="B280" s="3"/>
      <c r="C280" s="3"/>
      <c r="D280" s="3"/>
      <c r="E280" s="3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3"/>
      <c r="B281" s="3"/>
      <c r="C281" s="3"/>
      <c r="D281" s="3"/>
      <c r="E281" s="3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3"/>
      <c r="B282" s="3"/>
      <c r="C282" s="3"/>
      <c r="D282" s="3"/>
      <c r="E282" s="3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3"/>
      <c r="B283" s="3"/>
      <c r="C283" s="3"/>
      <c r="D283" s="3"/>
      <c r="E283" s="3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3"/>
      <c r="B284" s="3"/>
      <c r="C284" s="3"/>
      <c r="D284" s="3"/>
      <c r="E284" s="3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3"/>
      <c r="B285" s="3"/>
      <c r="C285" s="3"/>
      <c r="D285" s="3"/>
      <c r="E285" s="3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3"/>
      <c r="B286" s="3"/>
      <c r="C286" s="3"/>
      <c r="D286" s="3"/>
      <c r="E286" s="3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3"/>
      <c r="B287" s="3"/>
      <c r="C287" s="3"/>
      <c r="D287" s="3"/>
      <c r="E287" s="3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3"/>
      <c r="B288" s="3"/>
      <c r="C288" s="3"/>
      <c r="D288" s="3"/>
      <c r="E288" s="3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3"/>
      <c r="B289" s="3"/>
      <c r="C289" s="3"/>
      <c r="D289" s="3"/>
      <c r="E289" s="3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3"/>
      <c r="B290" s="3"/>
      <c r="C290" s="3"/>
      <c r="D290" s="3"/>
      <c r="E290" s="3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3"/>
      <c r="B291" s="3"/>
      <c r="C291" s="3"/>
      <c r="D291" s="3"/>
      <c r="E291" s="3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3"/>
      <c r="B292" s="3"/>
      <c r="C292" s="3"/>
      <c r="D292" s="3"/>
      <c r="E292" s="3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3"/>
      <c r="B293" s="3"/>
      <c r="C293" s="3"/>
      <c r="D293" s="3"/>
      <c r="E293" s="3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3"/>
      <c r="B294" s="3"/>
      <c r="C294" s="3"/>
      <c r="D294" s="3"/>
      <c r="E294" s="3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3"/>
      <c r="B295" s="3"/>
      <c r="C295" s="3"/>
      <c r="D295" s="3"/>
      <c r="E295" s="3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3"/>
      <c r="B296" s="3"/>
      <c r="C296" s="3"/>
      <c r="D296" s="3"/>
      <c r="E296" s="3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3"/>
      <c r="B297" s="3"/>
      <c r="C297" s="3"/>
      <c r="D297" s="3"/>
      <c r="E297" s="3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3"/>
      <c r="B298" s="3"/>
      <c r="C298" s="3"/>
      <c r="D298" s="3"/>
      <c r="E298" s="3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3"/>
      <c r="B299" s="3"/>
      <c r="C299" s="3"/>
      <c r="D299" s="3"/>
      <c r="E299" s="3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3"/>
      <c r="B300" s="3"/>
      <c r="C300" s="3"/>
      <c r="D300" s="3"/>
      <c r="E300" s="3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3"/>
      <c r="B301" s="3"/>
      <c r="C301" s="3"/>
      <c r="D301" s="3"/>
      <c r="E301" s="3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3"/>
      <c r="B302" s="3"/>
      <c r="C302" s="3"/>
      <c r="D302" s="3"/>
      <c r="E302" s="3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3"/>
      <c r="B303" s="3"/>
      <c r="C303" s="3"/>
      <c r="D303" s="3"/>
      <c r="E303" s="3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3"/>
      <c r="B304" s="3"/>
      <c r="C304" s="3"/>
      <c r="D304" s="3"/>
      <c r="E304" s="3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3"/>
      <c r="B305" s="3"/>
      <c r="C305" s="3"/>
      <c r="D305" s="3"/>
      <c r="E305" s="3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3"/>
      <c r="B306" s="3"/>
      <c r="C306" s="3"/>
      <c r="D306" s="3"/>
      <c r="E306" s="3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3"/>
      <c r="B307" s="3"/>
      <c r="C307" s="3"/>
      <c r="D307" s="3"/>
      <c r="E307" s="3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3"/>
      <c r="B308" s="3"/>
      <c r="C308" s="3"/>
      <c r="D308" s="3"/>
      <c r="E308" s="3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3"/>
      <c r="B309" s="3"/>
      <c r="C309" s="3"/>
      <c r="D309" s="3"/>
      <c r="E309" s="3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3"/>
      <c r="B310" s="3"/>
      <c r="C310" s="3"/>
      <c r="D310" s="3"/>
      <c r="E310" s="3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3"/>
      <c r="B311" s="3"/>
      <c r="C311" s="3"/>
      <c r="D311" s="3"/>
      <c r="E311" s="3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3"/>
      <c r="B312" s="3"/>
      <c r="C312" s="3"/>
      <c r="D312" s="3"/>
      <c r="E312" s="3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3"/>
      <c r="B313" s="3"/>
      <c r="C313" s="3"/>
      <c r="D313" s="3"/>
      <c r="E313" s="3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3"/>
      <c r="B314" s="3"/>
      <c r="C314" s="3"/>
      <c r="D314" s="3"/>
      <c r="E314" s="3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3"/>
      <c r="B315" s="3"/>
      <c r="C315" s="3"/>
      <c r="D315" s="3"/>
      <c r="E315" s="3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3"/>
      <c r="B316" s="3"/>
      <c r="C316" s="3"/>
      <c r="D316" s="3"/>
      <c r="E316" s="3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3"/>
      <c r="B317" s="3"/>
      <c r="C317" s="3"/>
      <c r="D317" s="3"/>
      <c r="E317" s="3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3"/>
      <c r="B318" s="3"/>
      <c r="C318" s="3"/>
      <c r="D318" s="3"/>
      <c r="E318" s="3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3"/>
      <c r="B319" s="3"/>
      <c r="C319" s="3"/>
      <c r="D319" s="3"/>
      <c r="E319" s="3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3"/>
      <c r="B320" s="3"/>
      <c r="C320" s="3"/>
      <c r="D320" s="3"/>
      <c r="E320" s="3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3"/>
      <c r="B321" s="3"/>
      <c r="C321" s="3"/>
      <c r="D321" s="3"/>
      <c r="E321" s="3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3"/>
      <c r="B322" s="3"/>
      <c r="C322" s="3"/>
      <c r="D322" s="3"/>
      <c r="E322" s="3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3"/>
      <c r="B323" s="3"/>
      <c r="C323" s="3"/>
      <c r="D323" s="3"/>
      <c r="E323" s="3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3"/>
      <c r="B324" s="3"/>
      <c r="C324" s="3"/>
      <c r="D324" s="3"/>
      <c r="E324" s="3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3"/>
      <c r="B325" s="3"/>
      <c r="C325" s="3"/>
      <c r="D325" s="3"/>
      <c r="E325" s="3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3"/>
      <c r="B326" s="3"/>
      <c r="C326" s="3"/>
      <c r="D326" s="3"/>
      <c r="E326" s="3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3"/>
      <c r="B327" s="3"/>
      <c r="C327" s="3"/>
      <c r="D327" s="3"/>
      <c r="E327" s="3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3"/>
      <c r="B328" s="3"/>
      <c r="C328" s="3"/>
      <c r="D328" s="3"/>
      <c r="E328" s="3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3"/>
      <c r="B329" s="3"/>
      <c r="C329" s="3"/>
      <c r="D329" s="3"/>
      <c r="E329" s="3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3"/>
      <c r="B330" s="3"/>
      <c r="C330" s="3"/>
      <c r="D330" s="3"/>
      <c r="E330" s="3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3"/>
      <c r="B331" s="3"/>
      <c r="C331" s="3"/>
      <c r="D331" s="3"/>
      <c r="E331" s="3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3"/>
      <c r="B332" s="3"/>
      <c r="C332" s="3"/>
      <c r="D332" s="3"/>
      <c r="E332" s="3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3"/>
      <c r="B333" s="3"/>
      <c r="C333" s="3"/>
      <c r="D333" s="3"/>
      <c r="E333" s="3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3"/>
      <c r="B334" s="3"/>
      <c r="C334" s="3"/>
      <c r="D334" s="3"/>
      <c r="E334" s="3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3"/>
      <c r="B335" s="3"/>
      <c r="C335" s="3"/>
      <c r="D335" s="3"/>
      <c r="E335" s="3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3"/>
      <c r="B336" s="3"/>
      <c r="C336" s="3"/>
      <c r="D336" s="3"/>
      <c r="E336" s="3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3"/>
      <c r="B337" s="3"/>
      <c r="C337" s="3"/>
      <c r="D337" s="3"/>
      <c r="E337" s="3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3"/>
      <c r="B338" s="3"/>
      <c r="C338" s="3"/>
      <c r="D338" s="3"/>
      <c r="E338" s="3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3"/>
      <c r="B339" s="3"/>
      <c r="C339" s="3"/>
      <c r="D339" s="3"/>
      <c r="E339" s="3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3"/>
      <c r="B340" s="3"/>
      <c r="C340" s="3"/>
      <c r="D340" s="3"/>
      <c r="E340" s="3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3"/>
      <c r="B341" s="3"/>
      <c r="C341" s="3"/>
      <c r="D341" s="3"/>
      <c r="E341" s="3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3"/>
      <c r="B342" s="3"/>
      <c r="C342" s="3"/>
      <c r="D342" s="3"/>
      <c r="E342" s="3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3"/>
      <c r="B343" s="3"/>
      <c r="C343" s="3"/>
      <c r="D343" s="3"/>
      <c r="E343" s="3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3"/>
      <c r="B344" s="3"/>
      <c r="C344" s="3"/>
      <c r="D344" s="3"/>
      <c r="E344" s="3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3"/>
      <c r="B345" s="3"/>
      <c r="C345" s="3"/>
      <c r="D345" s="3"/>
      <c r="E345" s="3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3"/>
      <c r="B346" s="3"/>
      <c r="C346" s="3"/>
      <c r="D346" s="3"/>
      <c r="E346" s="3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3"/>
      <c r="B347" s="3"/>
      <c r="C347" s="3"/>
      <c r="D347" s="3"/>
      <c r="E347" s="3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3"/>
      <c r="B348" s="3"/>
      <c r="C348" s="3"/>
      <c r="D348" s="3"/>
      <c r="E348" s="3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3"/>
      <c r="B349" s="3"/>
      <c r="C349" s="3"/>
      <c r="D349" s="3"/>
      <c r="E349" s="3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3"/>
      <c r="B350" s="3"/>
      <c r="C350" s="3"/>
      <c r="D350" s="3"/>
      <c r="E350" s="3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3"/>
      <c r="B351" s="3"/>
      <c r="C351" s="3"/>
      <c r="D351" s="3"/>
      <c r="E351" s="3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3"/>
      <c r="B352" s="3"/>
      <c r="C352" s="3"/>
      <c r="D352" s="3"/>
      <c r="E352" s="3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3"/>
      <c r="B353" s="3"/>
      <c r="C353" s="3"/>
      <c r="D353" s="3"/>
      <c r="E353" s="3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3"/>
      <c r="B354" s="3"/>
      <c r="C354" s="3"/>
      <c r="D354" s="3"/>
      <c r="E354" s="3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3"/>
      <c r="B355" s="3"/>
      <c r="C355" s="3"/>
      <c r="D355" s="3"/>
      <c r="E355" s="3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3"/>
      <c r="B356" s="3"/>
      <c r="C356" s="3"/>
      <c r="D356" s="3"/>
      <c r="E356" s="3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3"/>
      <c r="B357" s="3"/>
      <c r="C357" s="3"/>
      <c r="D357" s="3"/>
      <c r="E357" s="3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3"/>
      <c r="B358" s="3"/>
      <c r="C358" s="3"/>
      <c r="D358" s="3"/>
      <c r="E358" s="3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3"/>
      <c r="B359" s="3"/>
      <c r="C359" s="3"/>
      <c r="D359" s="3"/>
      <c r="E359" s="3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3"/>
      <c r="B360" s="3"/>
      <c r="C360" s="3"/>
      <c r="D360" s="3"/>
      <c r="E360" s="3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3"/>
      <c r="B361" s="3"/>
      <c r="C361" s="3"/>
      <c r="D361" s="3"/>
      <c r="E361" s="3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3"/>
      <c r="B362" s="3"/>
      <c r="C362" s="3"/>
      <c r="D362" s="3"/>
      <c r="E362" s="3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3"/>
      <c r="B363" s="3"/>
      <c r="C363" s="3"/>
      <c r="D363" s="3"/>
      <c r="E363" s="3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3"/>
      <c r="B364" s="3"/>
      <c r="C364" s="3"/>
      <c r="D364" s="3"/>
      <c r="E364" s="3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3"/>
      <c r="B365" s="3"/>
      <c r="C365" s="3"/>
      <c r="D365" s="3"/>
      <c r="E365" s="3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3"/>
      <c r="B366" s="3"/>
      <c r="C366" s="3"/>
      <c r="D366" s="3"/>
      <c r="E366" s="3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3"/>
      <c r="B367" s="3"/>
      <c r="C367" s="3"/>
      <c r="D367" s="3"/>
      <c r="E367" s="3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3"/>
      <c r="B368" s="3"/>
      <c r="C368" s="3"/>
      <c r="D368" s="3"/>
      <c r="E368" s="3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3"/>
      <c r="B369" s="3"/>
      <c r="C369" s="3"/>
      <c r="D369" s="3"/>
      <c r="E369" s="3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3"/>
      <c r="B370" s="3"/>
      <c r="C370" s="3"/>
      <c r="D370" s="3"/>
      <c r="E370" s="3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3"/>
      <c r="B371" s="3"/>
      <c r="C371" s="3"/>
      <c r="D371" s="3"/>
      <c r="E371" s="3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3"/>
      <c r="B372" s="3"/>
      <c r="C372" s="3"/>
      <c r="D372" s="3"/>
      <c r="E372" s="3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3"/>
      <c r="B373" s="3"/>
      <c r="C373" s="3"/>
      <c r="D373" s="3"/>
      <c r="E373" s="3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3"/>
      <c r="B374" s="3"/>
      <c r="C374" s="3"/>
      <c r="D374" s="3"/>
      <c r="E374" s="3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3"/>
      <c r="B375" s="3"/>
      <c r="C375" s="3"/>
      <c r="D375" s="3"/>
      <c r="E375" s="3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3"/>
      <c r="B376" s="3"/>
      <c r="C376" s="3"/>
      <c r="D376" s="3"/>
      <c r="E376" s="3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3"/>
      <c r="B377" s="3"/>
      <c r="C377" s="3"/>
      <c r="D377" s="3"/>
      <c r="E377" s="3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3"/>
      <c r="B378" s="3"/>
      <c r="C378" s="3"/>
      <c r="D378" s="3"/>
      <c r="E378" s="3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3"/>
      <c r="B379" s="3"/>
      <c r="C379" s="3"/>
      <c r="D379" s="3"/>
      <c r="E379" s="3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3"/>
      <c r="B380" s="3"/>
      <c r="C380" s="3"/>
      <c r="D380" s="3"/>
      <c r="E380" s="3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3"/>
      <c r="B381" s="3"/>
      <c r="C381" s="3"/>
      <c r="D381" s="3"/>
      <c r="E381" s="3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3"/>
      <c r="B382" s="3"/>
      <c r="C382" s="3"/>
      <c r="D382" s="3"/>
      <c r="E382" s="3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3"/>
      <c r="B383" s="3"/>
      <c r="C383" s="3"/>
      <c r="D383" s="3"/>
      <c r="E383" s="3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3"/>
      <c r="B384" s="3"/>
      <c r="C384" s="3"/>
      <c r="D384" s="3"/>
      <c r="E384" s="3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3"/>
      <c r="B385" s="3"/>
      <c r="C385" s="3"/>
      <c r="D385" s="3"/>
      <c r="E385" s="3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3"/>
      <c r="B386" s="3"/>
      <c r="C386" s="3"/>
      <c r="D386" s="3"/>
      <c r="E386" s="3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3"/>
      <c r="B387" s="3"/>
      <c r="C387" s="3"/>
      <c r="D387" s="3"/>
      <c r="E387" s="3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3"/>
      <c r="B388" s="3"/>
      <c r="C388" s="3"/>
      <c r="D388" s="3"/>
      <c r="E388" s="3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3"/>
      <c r="B389" s="3"/>
      <c r="C389" s="3"/>
      <c r="D389" s="3"/>
      <c r="E389" s="3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3"/>
      <c r="B390" s="3"/>
      <c r="C390" s="3"/>
      <c r="D390" s="3"/>
      <c r="E390" s="3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3"/>
      <c r="B391" s="3"/>
      <c r="C391" s="3"/>
      <c r="D391" s="3"/>
      <c r="E391" s="3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3"/>
      <c r="B392" s="3"/>
      <c r="C392" s="3"/>
      <c r="D392" s="3"/>
      <c r="E392" s="3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3"/>
      <c r="B393" s="3"/>
      <c r="C393" s="3"/>
      <c r="D393" s="3"/>
      <c r="E393" s="3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3"/>
      <c r="B394" s="3"/>
      <c r="C394" s="3"/>
      <c r="D394" s="3"/>
      <c r="E394" s="3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3"/>
      <c r="B395" s="3"/>
      <c r="C395" s="3"/>
      <c r="D395" s="3"/>
      <c r="E395" s="3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3"/>
      <c r="B396" s="3"/>
      <c r="C396" s="3"/>
      <c r="D396" s="3"/>
      <c r="E396" s="3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3"/>
      <c r="B397" s="3"/>
      <c r="C397" s="3"/>
      <c r="D397" s="3"/>
      <c r="E397" s="3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3"/>
      <c r="B398" s="3"/>
      <c r="C398" s="3"/>
      <c r="D398" s="3"/>
      <c r="E398" s="3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3"/>
      <c r="B399" s="3"/>
      <c r="C399" s="3"/>
      <c r="D399" s="3"/>
      <c r="E399" s="3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3"/>
      <c r="B400" s="3"/>
      <c r="C400" s="3"/>
      <c r="D400" s="3"/>
      <c r="E400" s="3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3"/>
      <c r="B401" s="3"/>
      <c r="C401" s="3"/>
      <c r="D401" s="3"/>
      <c r="E401" s="3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3"/>
      <c r="B402" s="3"/>
      <c r="C402" s="3"/>
      <c r="D402" s="3"/>
      <c r="E402" s="3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3"/>
      <c r="B403" s="3"/>
      <c r="C403" s="3"/>
      <c r="D403" s="3"/>
      <c r="E403" s="3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3"/>
      <c r="B404" s="3"/>
      <c r="C404" s="3"/>
      <c r="D404" s="3"/>
      <c r="E404" s="3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3"/>
      <c r="B405" s="3"/>
      <c r="C405" s="3"/>
      <c r="D405" s="3"/>
      <c r="E405" s="3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3"/>
      <c r="B406" s="3"/>
      <c r="C406" s="3"/>
      <c r="D406" s="3"/>
      <c r="E406" s="3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3"/>
      <c r="B407" s="3"/>
      <c r="C407" s="3"/>
      <c r="D407" s="3"/>
      <c r="E407" s="3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3"/>
      <c r="B408" s="3"/>
      <c r="C408" s="3"/>
      <c r="D408" s="3"/>
      <c r="E408" s="3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3"/>
      <c r="B409" s="3"/>
      <c r="C409" s="3"/>
      <c r="D409" s="3"/>
      <c r="E409" s="3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3"/>
      <c r="B410" s="3"/>
      <c r="C410" s="3"/>
      <c r="D410" s="3"/>
      <c r="E410" s="3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3"/>
      <c r="B411" s="3"/>
      <c r="C411" s="3"/>
      <c r="D411" s="3"/>
      <c r="E411" s="3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3"/>
      <c r="B412" s="3"/>
      <c r="C412" s="3"/>
      <c r="D412" s="3"/>
      <c r="E412" s="3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3"/>
      <c r="B413" s="3"/>
      <c r="C413" s="3"/>
      <c r="D413" s="3"/>
      <c r="E413" s="3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3"/>
      <c r="B414" s="3"/>
      <c r="C414" s="3"/>
      <c r="D414" s="3"/>
      <c r="E414" s="3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3"/>
      <c r="B415" s="3"/>
      <c r="C415" s="3"/>
      <c r="D415" s="3"/>
      <c r="E415" s="3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3"/>
      <c r="B416" s="3"/>
      <c r="C416" s="3"/>
      <c r="D416" s="3"/>
      <c r="E416" s="3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3"/>
      <c r="B417" s="3"/>
      <c r="C417" s="3"/>
      <c r="D417" s="3"/>
      <c r="E417" s="3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3"/>
      <c r="B418" s="3"/>
      <c r="C418" s="3"/>
      <c r="D418" s="3"/>
      <c r="E418" s="3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3"/>
      <c r="B419" s="3"/>
      <c r="C419" s="3"/>
      <c r="D419" s="3"/>
      <c r="E419" s="3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3"/>
      <c r="B420" s="3"/>
      <c r="C420" s="3"/>
      <c r="D420" s="3"/>
      <c r="E420" s="3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3"/>
      <c r="B421" s="3"/>
      <c r="C421" s="3"/>
      <c r="D421" s="3"/>
      <c r="E421" s="3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3"/>
      <c r="B422" s="3"/>
      <c r="C422" s="3"/>
      <c r="D422" s="3"/>
      <c r="E422" s="3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3"/>
      <c r="B423" s="3"/>
      <c r="C423" s="3"/>
      <c r="D423" s="3"/>
      <c r="E423" s="3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3"/>
      <c r="B424" s="3"/>
      <c r="C424" s="3"/>
      <c r="D424" s="3"/>
      <c r="E424" s="3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3"/>
      <c r="B425" s="3"/>
      <c r="C425" s="3"/>
      <c r="D425" s="3"/>
      <c r="E425" s="3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3"/>
      <c r="B426" s="3"/>
      <c r="C426" s="3"/>
      <c r="D426" s="3"/>
      <c r="E426" s="3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3"/>
      <c r="B427" s="3"/>
      <c r="C427" s="3"/>
      <c r="D427" s="3"/>
      <c r="E427" s="3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3"/>
      <c r="B428" s="3"/>
      <c r="C428" s="3"/>
      <c r="D428" s="3"/>
      <c r="E428" s="3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3"/>
      <c r="B429" s="3"/>
      <c r="C429" s="3"/>
      <c r="D429" s="3"/>
      <c r="E429" s="3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3"/>
      <c r="B430" s="3"/>
      <c r="C430" s="3"/>
      <c r="D430" s="3"/>
      <c r="E430" s="3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3"/>
      <c r="B431" s="3"/>
      <c r="C431" s="3"/>
      <c r="D431" s="3"/>
      <c r="E431" s="3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3"/>
      <c r="B432" s="3"/>
      <c r="C432" s="3"/>
      <c r="D432" s="3"/>
      <c r="E432" s="3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3"/>
      <c r="B433" s="3"/>
      <c r="C433" s="3"/>
      <c r="D433" s="3"/>
      <c r="E433" s="3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3"/>
      <c r="B434" s="3"/>
      <c r="C434" s="3"/>
      <c r="D434" s="3"/>
      <c r="E434" s="3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3"/>
      <c r="B435" s="3"/>
      <c r="C435" s="3"/>
      <c r="D435" s="3"/>
      <c r="E435" s="3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3"/>
      <c r="B436" s="3"/>
      <c r="C436" s="3"/>
      <c r="D436" s="3"/>
      <c r="E436" s="3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3"/>
      <c r="B437" s="3"/>
      <c r="C437" s="3"/>
      <c r="D437" s="3"/>
      <c r="E437" s="3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3"/>
      <c r="B438" s="3"/>
      <c r="C438" s="3"/>
      <c r="D438" s="3"/>
      <c r="E438" s="3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3"/>
      <c r="B439" s="3"/>
      <c r="C439" s="3"/>
      <c r="D439" s="3"/>
      <c r="E439" s="3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3"/>
      <c r="B440" s="3"/>
      <c r="C440" s="3"/>
      <c r="D440" s="3"/>
      <c r="E440" s="3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3"/>
      <c r="B441" s="3"/>
      <c r="C441" s="3"/>
      <c r="D441" s="3"/>
      <c r="E441" s="3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3"/>
      <c r="B442" s="3"/>
      <c r="C442" s="3"/>
      <c r="D442" s="3"/>
      <c r="E442" s="3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3"/>
      <c r="B443" s="3"/>
      <c r="C443" s="3"/>
      <c r="D443" s="3"/>
      <c r="E443" s="3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3"/>
      <c r="B444" s="3"/>
      <c r="C444" s="3"/>
      <c r="D444" s="3"/>
      <c r="E444" s="3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3"/>
      <c r="B445" s="3"/>
      <c r="C445" s="3"/>
      <c r="D445" s="3"/>
      <c r="E445" s="3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3"/>
      <c r="B446" s="3"/>
      <c r="C446" s="3"/>
      <c r="D446" s="3"/>
      <c r="E446" s="3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3"/>
      <c r="B447" s="3"/>
      <c r="C447" s="3"/>
      <c r="D447" s="3"/>
      <c r="E447" s="3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3"/>
      <c r="B448" s="3"/>
      <c r="C448" s="3"/>
      <c r="D448" s="3"/>
      <c r="E448" s="3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3"/>
      <c r="B449" s="3"/>
      <c r="C449" s="3"/>
      <c r="D449" s="3"/>
      <c r="E449" s="3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3"/>
      <c r="B450" s="3"/>
      <c r="C450" s="3"/>
      <c r="D450" s="3"/>
      <c r="E450" s="3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3"/>
      <c r="B451" s="3"/>
      <c r="C451" s="3"/>
      <c r="D451" s="3"/>
      <c r="E451" s="3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3"/>
      <c r="B452" s="3"/>
      <c r="C452" s="3"/>
      <c r="D452" s="3"/>
      <c r="E452" s="3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3"/>
      <c r="B453" s="3"/>
      <c r="C453" s="3"/>
      <c r="D453" s="3"/>
      <c r="E453" s="3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3"/>
      <c r="B454" s="3"/>
      <c r="C454" s="3"/>
      <c r="D454" s="3"/>
      <c r="E454" s="3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3"/>
      <c r="B455" s="3"/>
      <c r="C455" s="3"/>
      <c r="D455" s="3"/>
      <c r="E455" s="3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3"/>
      <c r="B456" s="3"/>
      <c r="C456" s="3"/>
      <c r="D456" s="3"/>
      <c r="E456" s="3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3"/>
      <c r="B457" s="3"/>
      <c r="C457" s="3"/>
      <c r="D457" s="3"/>
      <c r="E457" s="3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3"/>
      <c r="B458" s="3"/>
      <c r="C458" s="3"/>
      <c r="D458" s="3"/>
      <c r="E458" s="3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3"/>
      <c r="B459" s="3"/>
      <c r="C459" s="3"/>
      <c r="D459" s="3"/>
      <c r="E459" s="3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3"/>
      <c r="B460" s="3"/>
      <c r="C460" s="3"/>
      <c r="D460" s="3"/>
      <c r="E460" s="3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3"/>
      <c r="B461" s="3"/>
      <c r="C461" s="3"/>
      <c r="D461" s="3"/>
      <c r="E461" s="3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3"/>
      <c r="B462" s="3"/>
      <c r="C462" s="3"/>
      <c r="D462" s="3"/>
      <c r="E462" s="3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3"/>
      <c r="B463" s="3"/>
      <c r="C463" s="3"/>
      <c r="D463" s="3"/>
      <c r="E463" s="3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3"/>
      <c r="B464" s="3"/>
      <c r="C464" s="3"/>
      <c r="D464" s="3"/>
      <c r="E464" s="3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3"/>
      <c r="B465" s="3"/>
      <c r="C465" s="3"/>
      <c r="D465" s="3"/>
      <c r="E465" s="3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3"/>
      <c r="B466" s="3"/>
      <c r="C466" s="3"/>
      <c r="D466" s="3"/>
      <c r="E466" s="3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3"/>
      <c r="B467" s="3"/>
      <c r="C467" s="3"/>
      <c r="D467" s="3"/>
      <c r="E467" s="3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3"/>
      <c r="B468" s="3"/>
      <c r="C468" s="3"/>
      <c r="D468" s="3"/>
      <c r="E468" s="3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3"/>
      <c r="B469" s="3"/>
      <c r="C469" s="3"/>
      <c r="D469" s="3"/>
      <c r="E469" s="3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3"/>
      <c r="B470" s="3"/>
      <c r="C470" s="3"/>
      <c r="D470" s="3"/>
      <c r="E470" s="3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3"/>
      <c r="B471" s="3"/>
      <c r="C471" s="3"/>
      <c r="D471" s="3"/>
      <c r="E471" s="3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3"/>
      <c r="B472" s="3"/>
      <c r="C472" s="3"/>
      <c r="D472" s="3"/>
      <c r="E472" s="3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3"/>
      <c r="B473" s="3"/>
      <c r="C473" s="3"/>
      <c r="D473" s="3"/>
      <c r="E473" s="3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3"/>
      <c r="B474" s="3"/>
      <c r="C474" s="3"/>
      <c r="D474" s="3"/>
      <c r="E474" s="3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3"/>
      <c r="B475" s="3"/>
      <c r="C475" s="3"/>
      <c r="D475" s="3"/>
      <c r="E475" s="3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3"/>
      <c r="B476" s="3"/>
      <c r="C476" s="3"/>
      <c r="D476" s="3"/>
      <c r="E476" s="3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3"/>
      <c r="B477" s="3"/>
      <c r="C477" s="3"/>
      <c r="D477" s="3"/>
      <c r="E477" s="3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3"/>
      <c r="B478" s="3"/>
      <c r="C478" s="3"/>
      <c r="D478" s="3"/>
      <c r="E478" s="3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3"/>
      <c r="B479" s="3"/>
      <c r="C479" s="3"/>
      <c r="D479" s="3"/>
      <c r="E479" s="3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3"/>
      <c r="B480" s="3"/>
      <c r="C480" s="3"/>
      <c r="D480" s="3"/>
      <c r="E480" s="3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3"/>
      <c r="B481" s="3"/>
      <c r="C481" s="3"/>
      <c r="D481" s="3"/>
      <c r="E481" s="3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3"/>
      <c r="B482" s="3"/>
      <c r="C482" s="3"/>
      <c r="D482" s="3"/>
      <c r="E482" s="3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3"/>
      <c r="B483" s="3"/>
      <c r="C483" s="3"/>
      <c r="D483" s="3"/>
      <c r="E483" s="3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3"/>
      <c r="B484" s="3"/>
      <c r="C484" s="3"/>
      <c r="D484" s="3"/>
      <c r="E484" s="3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3"/>
      <c r="B485" s="3"/>
      <c r="C485" s="3"/>
      <c r="D485" s="3"/>
      <c r="E485" s="3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3"/>
      <c r="B486" s="3"/>
      <c r="C486" s="3"/>
      <c r="D486" s="3"/>
      <c r="E486" s="3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3"/>
      <c r="B487" s="3"/>
      <c r="C487" s="3"/>
      <c r="D487" s="3"/>
      <c r="E487" s="3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3"/>
      <c r="B488" s="3"/>
      <c r="C488" s="3"/>
      <c r="D488" s="3"/>
      <c r="E488" s="3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3"/>
      <c r="B489" s="3"/>
      <c r="C489" s="3"/>
      <c r="D489" s="3"/>
      <c r="E489" s="3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3"/>
      <c r="B490" s="3"/>
      <c r="C490" s="3"/>
      <c r="D490" s="3"/>
      <c r="E490" s="3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3"/>
      <c r="B491" s="3"/>
      <c r="C491" s="3"/>
      <c r="D491" s="3"/>
      <c r="E491" s="3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3"/>
      <c r="B492" s="3"/>
      <c r="C492" s="3"/>
      <c r="D492" s="3"/>
      <c r="E492" s="3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3"/>
      <c r="B493" s="3"/>
      <c r="C493" s="3"/>
      <c r="D493" s="3"/>
      <c r="E493" s="3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3"/>
      <c r="B494" s="3"/>
      <c r="C494" s="3"/>
      <c r="D494" s="3"/>
      <c r="E494" s="3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3"/>
      <c r="B495" s="3"/>
      <c r="C495" s="3"/>
      <c r="D495" s="3"/>
      <c r="E495" s="3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3"/>
      <c r="B496" s="3"/>
      <c r="C496" s="3"/>
      <c r="D496" s="3"/>
      <c r="E496" s="3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3"/>
      <c r="B497" s="3"/>
      <c r="C497" s="3"/>
      <c r="D497" s="3"/>
      <c r="E497" s="3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3"/>
      <c r="B498" s="3"/>
      <c r="C498" s="3"/>
      <c r="D498" s="3"/>
      <c r="E498" s="3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3"/>
      <c r="B499" s="3"/>
      <c r="C499" s="3"/>
      <c r="D499" s="3"/>
      <c r="E499" s="3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3"/>
      <c r="B500" s="3"/>
      <c r="C500" s="3"/>
      <c r="D500" s="3"/>
      <c r="E500" s="3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3"/>
      <c r="B501" s="3"/>
      <c r="C501" s="3"/>
      <c r="D501" s="3"/>
      <c r="E501" s="3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3"/>
      <c r="B502" s="3"/>
      <c r="C502" s="3"/>
      <c r="D502" s="3"/>
      <c r="E502" s="3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3"/>
      <c r="B503" s="3"/>
      <c r="C503" s="3"/>
      <c r="D503" s="3"/>
      <c r="E503" s="3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3"/>
      <c r="B504" s="3"/>
      <c r="C504" s="3"/>
      <c r="D504" s="3"/>
      <c r="E504" s="3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3"/>
      <c r="B505" s="3"/>
      <c r="C505" s="3"/>
      <c r="D505" s="3"/>
      <c r="E505" s="3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3"/>
      <c r="B506" s="3"/>
      <c r="C506" s="3"/>
      <c r="D506" s="3"/>
      <c r="E506" s="3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3"/>
      <c r="B507" s="3"/>
      <c r="C507" s="3"/>
      <c r="D507" s="3"/>
      <c r="E507" s="3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3"/>
      <c r="B508" s="3"/>
      <c r="C508" s="3"/>
      <c r="D508" s="3"/>
      <c r="E508" s="3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3"/>
      <c r="B509" s="3"/>
      <c r="C509" s="3"/>
      <c r="D509" s="3"/>
      <c r="E509" s="3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3"/>
      <c r="B510" s="3"/>
      <c r="C510" s="3"/>
      <c r="D510" s="3"/>
      <c r="E510" s="3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3"/>
      <c r="B511" s="3"/>
      <c r="C511" s="3"/>
      <c r="D511" s="3"/>
      <c r="E511" s="3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3"/>
      <c r="B512" s="3"/>
      <c r="C512" s="3"/>
      <c r="D512" s="3"/>
      <c r="E512" s="3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3"/>
      <c r="B513" s="3"/>
      <c r="C513" s="3"/>
      <c r="D513" s="3"/>
      <c r="E513" s="3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3"/>
      <c r="B514" s="3"/>
      <c r="C514" s="3"/>
      <c r="D514" s="3"/>
      <c r="E514" s="3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3"/>
      <c r="B515" s="3"/>
      <c r="C515" s="3"/>
      <c r="D515" s="3"/>
      <c r="E515" s="3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3"/>
      <c r="B516" s="3"/>
      <c r="C516" s="3"/>
      <c r="D516" s="3"/>
      <c r="E516" s="3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3"/>
      <c r="B517" s="3"/>
      <c r="C517" s="3"/>
      <c r="D517" s="3"/>
      <c r="E517" s="3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3"/>
      <c r="B518" s="3"/>
      <c r="C518" s="3"/>
      <c r="D518" s="3"/>
      <c r="E518" s="3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3"/>
      <c r="B519" s="3"/>
      <c r="C519" s="3"/>
      <c r="D519" s="3"/>
      <c r="E519" s="3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3"/>
      <c r="B520" s="3"/>
      <c r="C520" s="3"/>
      <c r="D520" s="3"/>
      <c r="E520" s="3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3"/>
      <c r="B521" s="3"/>
      <c r="C521" s="3"/>
      <c r="D521" s="3"/>
      <c r="E521" s="3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3"/>
      <c r="B522" s="3"/>
      <c r="C522" s="3"/>
      <c r="D522" s="3"/>
      <c r="E522" s="3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3"/>
      <c r="B523" s="3"/>
      <c r="C523" s="3"/>
      <c r="D523" s="3"/>
      <c r="E523" s="3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3"/>
      <c r="B524" s="3"/>
      <c r="C524" s="3"/>
      <c r="D524" s="3"/>
      <c r="E524" s="3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3"/>
      <c r="B525" s="3"/>
      <c r="C525" s="3"/>
      <c r="D525" s="3"/>
      <c r="E525" s="3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3"/>
      <c r="B526" s="3"/>
      <c r="C526" s="3"/>
      <c r="D526" s="3"/>
      <c r="E526" s="3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3"/>
      <c r="B527" s="3"/>
      <c r="C527" s="3"/>
      <c r="D527" s="3"/>
      <c r="E527" s="3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3"/>
      <c r="B528" s="3"/>
      <c r="C528" s="3"/>
      <c r="D528" s="3"/>
      <c r="E528" s="3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3"/>
      <c r="B529" s="3"/>
      <c r="C529" s="3"/>
      <c r="D529" s="3"/>
      <c r="E529" s="3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3"/>
      <c r="B530" s="3"/>
      <c r="C530" s="3"/>
      <c r="D530" s="3"/>
      <c r="E530" s="3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3"/>
      <c r="B531" s="3"/>
      <c r="C531" s="3"/>
      <c r="D531" s="3"/>
      <c r="E531" s="3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3"/>
      <c r="B532" s="3"/>
      <c r="C532" s="3"/>
      <c r="D532" s="3"/>
      <c r="E532" s="3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3"/>
      <c r="B533" s="3"/>
      <c r="C533" s="3"/>
      <c r="D533" s="3"/>
      <c r="E533" s="3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3"/>
      <c r="B534" s="3"/>
      <c r="C534" s="3"/>
      <c r="D534" s="3"/>
      <c r="E534" s="3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3"/>
      <c r="B535" s="3"/>
      <c r="C535" s="3"/>
      <c r="D535" s="3"/>
      <c r="E535" s="3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3"/>
      <c r="B536" s="3"/>
      <c r="C536" s="3"/>
      <c r="D536" s="3"/>
      <c r="E536" s="3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3"/>
      <c r="B537" s="3"/>
      <c r="C537" s="3"/>
      <c r="D537" s="3"/>
      <c r="E537" s="3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3"/>
      <c r="B538" s="3"/>
      <c r="C538" s="3"/>
      <c r="D538" s="3"/>
      <c r="E538" s="3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3"/>
      <c r="B539" s="3"/>
      <c r="C539" s="3"/>
      <c r="D539" s="3"/>
      <c r="E539" s="3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3"/>
      <c r="B540" s="3"/>
      <c r="C540" s="3"/>
      <c r="D540" s="3"/>
      <c r="E540" s="3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3"/>
      <c r="B541" s="3"/>
      <c r="C541" s="3"/>
      <c r="D541" s="3"/>
      <c r="E541" s="3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3"/>
      <c r="B542" s="3"/>
      <c r="C542" s="3"/>
      <c r="D542" s="3"/>
      <c r="E542" s="3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3"/>
      <c r="B543" s="3"/>
      <c r="C543" s="3"/>
      <c r="D543" s="3"/>
      <c r="E543" s="3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3"/>
      <c r="B544" s="3"/>
      <c r="C544" s="3"/>
      <c r="D544" s="3"/>
      <c r="E544" s="3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3"/>
      <c r="B545" s="3"/>
      <c r="C545" s="3"/>
      <c r="D545" s="3"/>
      <c r="E545" s="3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3"/>
      <c r="B546" s="3"/>
      <c r="C546" s="3"/>
      <c r="D546" s="3"/>
      <c r="E546" s="3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3"/>
      <c r="B547" s="3"/>
      <c r="C547" s="3"/>
      <c r="D547" s="3"/>
      <c r="E547" s="3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3"/>
      <c r="B548" s="3"/>
      <c r="C548" s="3"/>
      <c r="D548" s="3"/>
      <c r="E548" s="3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3"/>
      <c r="B549" s="3"/>
      <c r="C549" s="3"/>
      <c r="D549" s="3"/>
      <c r="E549" s="3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3"/>
      <c r="B550" s="3"/>
      <c r="C550" s="3"/>
      <c r="D550" s="3"/>
      <c r="E550" s="3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3"/>
      <c r="B551" s="3"/>
      <c r="C551" s="3"/>
      <c r="D551" s="3"/>
      <c r="E551" s="3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3"/>
      <c r="B552" s="3"/>
      <c r="C552" s="3"/>
      <c r="D552" s="3"/>
      <c r="E552" s="3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3"/>
      <c r="B553" s="3"/>
      <c r="C553" s="3"/>
      <c r="D553" s="3"/>
      <c r="E553" s="3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3"/>
      <c r="B554" s="3"/>
      <c r="C554" s="3"/>
      <c r="D554" s="3"/>
      <c r="E554" s="3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3"/>
      <c r="B555" s="3"/>
      <c r="C555" s="3"/>
      <c r="D555" s="3"/>
      <c r="E555" s="3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3"/>
      <c r="B556" s="3"/>
      <c r="C556" s="3"/>
      <c r="D556" s="3"/>
      <c r="E556" s="3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3"/>
      <c r="B557" s="3"/>
      <c r="C557" s="3"/>
      <c r="D557" s="3"/>
      <c r="E557" s="3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3"/>
      <c r="B558" s="3"/>
      <c r="C558" s="3"/>
      <c r="D558" s="3"/>
      <c r="E558" s="3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3"/>
      <c r="B559" s="3"/>
      <c r="C559" s="3"/>
      <c r="D559" s="3"/>
      <c r="E559" s="3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3"/>
      <c r="B560" s="3"/>
      <c r="C560" s="3"/>
      <c r="D560" s="3"/>
      <c r="E560" s="3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3"/>
      <c r="B561" s="3"/>
      <c r="C561" s="3"/>
      <c r="D561" s="3"/>
      <c r="E561" s="3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3"/>
      <c r="B562" s="3"/>
      <c r="C562" s="3"/>
      <c r="D562" s="3"/>
      <c r="E562" s="3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3"/>
      <c r="B563" s="3"/>
      <c r="C563" s="3"/>
      <c r="D563" s="3"/>
      <c r="E563" s="3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3"/>
      <c r="B564" s="3"/>
      <c r="C564" s="3"/>
      <c r="D564" s="3"/>
      <c r="E564" s="3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3"/>
      <c r="B565" s="3"/>
      <c r="C565" s="3"/>
      <c r="D565" s="3"/>
      <c r="E565" s="3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3"/>
      <c r="B566" s="3"/>
      <c r="C566" s="3"/>
      <c r="D566" s="3"/>
      <c r="E566" s="3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3"/>
      <c r="B567" s="3"/>
      <c r="C567" s="3"/>
      <c r="D567" s="3"/>
      <c r="E567" s="3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3"/>
      <c r="B568" s="3"/>
      <c r="C568" s="3"/>
      <c r="D568" s="3"/>
      <c r="E568" s="3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3"/>
      <c r="B569" s="3"/>
      <c r="C569" s="3"/>
      <c r="D569" s="3"/>
      <c r="E569" s="3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3"/>
      <c r="B570" s="3"/>
      <c r="C570" s="3"/>
      <c r="D570" s="3"/>
      <c r="E570" s="3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3"/>
      <c r="B571" s="3"/>
      <c r="C571" s="3"/>
      <c r="D571" s="3"/>
      <c r="E571" s="3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3"/>
      <c r="B572" s="3"/>
      <c r="C572" s="3"/>
      <c r="D572" s="3"/>
      <c r="E572" s="3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3"/>
      <c r="B573" s="3"/>
      <c r="C573" s="3"/>
      <c r="D573" s="3"/>
      <c r="E573" s="3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3"/>
      <c r="B574" s="3"/>
      <c r="C574" s="3"/>
      <c r="D574" s="3"/>
      <c r="E574" s="3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3"/>
      <c r="B575" s="3"/>
      <c r="C575" s="3"/>
      <c r="D575" s="3"/>
      <c r="E575" s="3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3"/>
      <c r="B576" s="3"/>
      <c r="C576" s="3"/>
      <c r="D576" s="3"/>
      <c r="E576" s="3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3"/>
      <c r="B577" s="3"/>
      <c r="C577" s="3"/>
      <c r="D577" s="3"/>
      <c r="E577" s="3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3"/>
      <c r="B578" s="3"/>
      <c r="C578" s="3"/>
      <c r="D578" s="3"/>
      <c r="E578" s="3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3"/>
      <c r="B579" s="3"/>
      <c r="C579" s="3"/>
      <c r="D579" s="3"/>
      <c r="E579" s="3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3"/>
      <c r="B580" s="3"/>
      <c r="C580" s="3"/>
      <c r="D580" s="3"/>
      <c r="E580" s="3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3"/>
      <c r="B581" s="3"/>
      <c r="C581" s="3"/>
      <c r="D581" s="3"/>
      <c r="E581" s="3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3"/>
      <c r="B582" s="3"/>
      <c r="C582" s="3"/>
      <c r="D582" s="3"/>
      <c r="E582" s="3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3"/>
      <c r="B583" s="3"/>
      <c r="C583" s="3"/>
      <c r="D583" s="3"/>
      <c r="E583" s="3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3"/>
      <c r="B584" s="3"/>
      <c r="C584" s="3"/>
      <c r="D584" s="3"/>
      <c r="E584" s="3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3"/>
      <c r="B585" s="3"/>
      <c r="C585" s="3"/>
      <c r="D585" s="3"/>
      <c r="E585" s="3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3"/>
      <c r="B586" s="3"/>
      <c r="C586" s="3"/>
      <c r="D586" s="3"/>
      <c r="E586" s="3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3"/>
      <c r="B587" s="3"/>
      <c r="C587" s="3"/>
      <c r="D587" s="3"/>
      <c r="E587" s="3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3"/>
      <c r="B588" s="3"/>
      <c r="C588" s="3"/>
      <c r="D588" s="3"/>
      <c r="E588" s="3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3"/>
      <c r="B589" s="3"/>
      <c r="C589" s="3"/>
      <c r="D589" s="3"/>
      <c r="E589" s="3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3"/>
      <c r="B590" s="3"/>
      <c r="C590" s="3"/>
      <c r="D590" s="3"/>
      <c r="E590" s="3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3"/>
      <c r="B591" s="3"/>
      <c r="C591" s="3"/>
      <c r="D591" s="3"/>
      <c r="E591" s="3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3"/>
      <c r="B592" s="3"/>
      <c r="C592" s="3"/>
      <c r="D592" s="3"/>
      <c r="E592" s="3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3"/>
      <c r="B593" s="3"/>
      <c r="C593" s="3"/>
      <c r="D593" s="3"/>
      <c r="E593" s="3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3"/>
      <c r="B594" s="3"/>
      <c r="C594" s="3"/>
      <c r="D594" s="3"/>
      <c r="E594" s="3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3"/>
      <c r="B595" s="3"/>
      <c r="C595" s="3"/>
      <c r="D595" s="3"/>
      <c r="E595" s="3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3"/>
      <c r="B596" s="3"/>
      <c r="C596" s="3"/>
      <c r="D596" s="3"/>
      <c r="E596" s="3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3"/>
      <c r="B597" s="3"/>
      <c r="C597" s="3"/>
      <c r="D597" s="3"/>
      <c r="E597" s="3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3"/>
      <c r="B598" s="3"/>
      <c r="C598" s="3"/>
      <c r="D598" s="3"/>
      <c r="E598" s="3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3"/>
      <c r="B599" s="3"/>
      <c r="C599" s="3"/>
      <c r="D599" s="3"/>
      <c r="E599" s="3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3"/>
      <c r="B600" s="3"/>
      <c r="C600" s="3"/>
      <c r="D600" s="3"/>
      <c r="E600" s="3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3"/>
      <c r="B601" s="3"/>
      <c r="C601" s="3"/>
      <c r="D601" s="3"/>
      <c r="E601" s="3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3"/>
      <c r="B602" s="3"/>
      <c r="C602" s="3"/>
      <c r="D602" s="3"/>
      <c r="E602" s="3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3"/>
      <c r="B603" s="3"/>
      <c r="C603" s="3"/>
      <c r="D603" s="3"/>
      <c r="E603" s="3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3"/>
      <c r="B604" s="3"/>
      <c r="C604" s="3"/>
      <c r="D604" s="3"/>
      <c r="E604" s="3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3"/>
      <c r="B605" s="3"/>
      <c r="C605" s="3"/>
      <c r="D605" s="3"/>
      <c r="E605" s="3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3"/>
      <c r="B606" s="3"/>
      <c r="C606" s="3"/>
      <c r="D606" s="3"/>
      <c r="E606" s="3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3"/>
      <c r="B607" s="3"/>
      <c r="C607" s="3"/>
      <c r="D607" s="3"/>
      <c r="E607" s="3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3"/>
      <c r="B608" s="3"/>
      <c r="C608" s="3"/>
      <c r="D608" s="3"/>
      <c r="E608" s="3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3"/>
      <c r="B609" s="3"/>
      <c r="C609" s="3"/>
      <c r="D609" s="3"/>
      <c r="E609" s="3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3"/>
      <c r="B610" s="3"/>
      <c r="C610" s="3"/>
      <c r="D610" s="3"/>
      <c r="E610" s="3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3"/>
      <c r="B611" s="3"/>
      <c r="C611" s="3"/>
      <c r="D611" s="3"/>
      <c r="E611" s="3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3"/>
      <c r="B612" s="3"/>
      <c r="C612" s="3"/>
      <c r="D612" s="3"/>
      <c r="E612" s="3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3"/>
      <c r="B613" s="3"/>
      <c r="C613" s="3"/>
      <c r="D613" s="3"/>
      <c r="E613" s="3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3"/>
      <c r="B614" s="3"/>
      <c r="C614" s="3"/>
      <c r="D614" s="3"/>
      <c r="E614" s="3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3"/>
      <c r="B615" s="3"/>
      <c r="C615" s="3"/>
      <c r="D615" s="3"/>
      <c r="E615" s="3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3"/>
      <c r="B616" s="3"/>
      <c r="C616" s="3"/>
      <c r="D616" s="3"/>
      <c r="E616" s="3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3"/>
      <c r="B617" s="3"/>
      <c r="C617" s="3"/>
      <c r="D617" s="3"/>
      <c r="E617" s="3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3"/>
      <c r="B618" s="3"/>
      <c r="C618" s="3"/>
      <c r="D618" s="3"/>
      <c r="E618" s="3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3"/>
      <c r="B619" s="3"/>
      <c r="C619" s="3"/>
      <c r="D619" s="3"/>
      <c r="E619" s="3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3"/>
      <c r="B620" s="3"/>
      <c r="C620" s="3"/>
      <c r="D620" s="3"/>
      <c r="E620" s="3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3"/>
      <c r="B621" s="3"/>
      <c r="C621" s="3"/>
      <c r="D621" s="3"/>
      <c r="E621" s="3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3"/>
      <c r="B622" s="3"/>
      <c r="C622" s="3"/>
      <c r="D622" s="3"/>
      <c r="E622" s="3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3"/>
      <c r="B623" s="3"/>
      <c r="C623" s="3"/>
      <c r="D623" s="3"/>
      <c r="E623" s="3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3"/>
      <c r="B624" s="3"/>
      <c r="C624" s="3"/>
      <c r="D624" s="3"/>
      <c r="E624" s="3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3"/>
      <c r="B625" s="3"/>
      <c r="C625" s="3"/>
      <c r="D625" s="3"/>
      <c r="E625" s="3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3"/>
      <c r="B626" s="3"/>
      <c r="C626" s="3"/>
      <c r="D626" s="3"/>
      <c r="E626" s="3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3"/>
      <c r="B627" s="3"/>
      <c r="C627" s="3"/>
      <c r="D627" s="3"/>
      <c r="E627" s="3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3"/>
      <c r="B628" s="3"/>
      <c r="C628" s="3"/>
      <c r="D628" s="3"/>
      <c r="E628" s="3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3"/>
      <c r="B629" s="3"/>
      <c r="C629" s="3"/>
      <c r="D629" s="3"/>
      <c r="E629" s="3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3"/>
      <c r="B630" s="3"/>
      <c r="C630" s="3"/>
      <c r="D630" s="3"/>
      <c r="E630" s="3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3"/>
      <c r="B631" s="3"/>
      <c r="C631" s="3"/>
      <c r="D631" s="3"/>
      <c r="E631" s="3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3"/>
      <c r="B632" s="3"/>
      <c r="C632" s="3"/>
      <c r="D632" s="3"/>
      <c r="E632" s="3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3"/>
      <c r="B633" s="3"/>
      <c r="C633" s="3"/>
      <c r="D633" s="3"/>
      <c r="E633" s="3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3"/>
      <c r="B634" s="3"/>
      <c r="C634" s="3"/>
      <c r="D634" s="3"/>
      <c r="E634" s="3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3"/>
      <c r="B635" s="3"/>
      <c r="C635" s="3"/>
      <c r="D635" s="3"/>
      <c r="E635" s="3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3"/>
      <c r="B636" s="3"/>
      <c r="C636" s="3"/>
      <c r="D636" s="3"/>
      <c r="E636" s="3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3"/>
      <c r="B637" s="3"/>
      <c r="C637" s="3"/>
      <c r="D637" s="3"/>
      <c r="E637" s="3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3"/>
      <c r="B638" s="3"/>
      <c r="C638" s="3"/>
      <c r="D638" s="3"/>
      <c r="E638" s="3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3"/>
      <c r="B639" s="3"/>
      <c r="C639" s="3"/>
      <c r="D639" s="3"/>
      <c r="E639" s="3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3"/>
      <c r="B640" s="3"/>
      <c r="C640" s="3"/>
      <c r="D640" s="3"/>
      <c r="E640" s="3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3"/>
      <c r="B641" s="3"/>
      <c r="C641" s="3"/>
      <c r="D641" s="3"/>
      <c r="E641" s="3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3"/>
      <c r="B642" s="3"/>
      <c r="C642" s="3"/>
      <c r="D642" s="3"/>
      <c r="E642" s="3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3"/>
      <c r="B643" s="3"/>
      <c r="C643" s="3"/>
      <c r="D643" s="3"/>
      <c r="E643" s="3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3"/>
      <c r="B644" s="3"/>
      <c r="C644" s="3"/>
      <c r="D644" s="3"/>
      <c r="E644" s="3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3"/>
      <c r="B645" s="3"/>
      <c r="C645" s="3"/>
      <c r="D645" s="3"/>
      <c r="E645" s="3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3"/>
      <c r="B646" s="3"/>
      <c r="C646" s="3"/>
      <c r="D646" s="3"/>
      <c r="E646" s="3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3"/>
      <c r="B647" s="3"/>
      <c r="C647" s="3"/>
      <c r="D647" s="3"/>
      <c r="E647" s="3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3"/>
      <c r="B648" s="3"/>
      <c r="C648" s="3"/>
      <c r="D648" s="3"/>
      <c r="E648" s="3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3"/>
      <c r="B649" s="3"/>
      <c r="C649" s="3"/>
      <c r="D649" s="3"/>
      <c r="E649" s="3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3"/>
      <c r="B650" s="3"/>
      <c r="C650" s="3"/>
      <c r="D650" s="3"/>
      <c r="E650" s="3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3"/>
      <c r="B651" s="3"/>
      <c r="C651" s="3"/>
      <c r="D651" s="3"/>
      <c r="E651" s="3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3"/>
      <c r="B652" s="3"/>
      <c r="C652" s="3"/>
      <c r="D652" s="3"/>
      <c r="E652" s="3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3"/>
      <c r="B653" s="3"/>
      <c r="C653" s="3"/>
      <c r="D653" s="3"/>
      <c r="E653" s="3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3"/>
      <c r="B654" s="3"/>
      <c r="C654" s="3"/>
      <c r="D654" s="3"/>
      <c r="E654" s="3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3"/>
      <c r="B655" s="3"/>
      <c r="C655" s="3"/>
      <c r="D655" s="3"/>
      <c r="E655" s="3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3"/>
      <c r="B656" s="3"/>
      <c r="C656" s="3"/>
      <c r="D656" s="3"/>
      <c r="E656" s="3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3"/>
      <c r="B657" s="3"/>
      <c r="C657" s="3"/>
      <c r="D657" s="3"/>
      <c r="E657" s="3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3"/>
      <c r="B658" s="3"/>
      <c r="C658" s="3"/>
      <c r="D658" s="3"/>
      <c r="E658" s="3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3"/>
      <c r="B659" s="3"/>
      <c r="C659" s="3"/>
      <c r="D659" s="3"/>
      <c r="E659" s="3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3"/>
      <c r="B660" s="3"/>
      <c r="C660" s="3"/>
      <c r="D660" s="3"/>
      <c r="E660" s="3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3"/>
      <c r="B661" s="3"/>
      <c r="C661" s="3"/>
      <c r="D661" s="3"/>
      <c r="E661" s="3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3"/>
      <c r="B662" s="3"/>
      <c r="C662" s="3"/>
      <c r="D662" s="3"/>
      <c r="E662" s="3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3"/>
      <c r="B663" s="3"/>
      <c r="C663" s="3"/>
      <c r="D663" s="3"/>
      <c r="E663" s="3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3"/>
      <c r="B664" s="3"/>
      <c r="C664" s="3"/>
      <c r="D664" s="3"/>
      <c r="E664" s="3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3"/>
      <c r="B665" s="3"/>
      <c r="C665" s="3"/>
      <c r="D665" s="3"/>
      <c r="E665" s="3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3"/>
      <c r="B666" s="3"/>
      <c r="C666" s="3"/>
      <c r="D666" s="3"/>
      <c r="E666" s="3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3"/>
      <c r="B667" s="3"/>
      <c r="C667" s="3"/>
      <c r="D667" s="3"/>
      <c r="E667" s="3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3"/>
      <c r="B668" s="3"/>
      <c r="C668" s="3"/>
      <c r="D668" s="3"/>
      <c r="E668" s="3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3"/>
      <c r="B669" s="3"/>
      <c r="C669" s="3"/>
      <c r="D669" s="3"/>
      <c r="E669" s="3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3"/>
      <c r="B670" s="3"/>
      <c r="C670" s="3"/>
      <c r="D670" s="3"/>
      <c r="E670" s="3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3"/>
      <c r="B671" s="3"/>
      <c r="C671" s="3"/>
      <c r="D671" s="3"/>
      <c r="E671" s="3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3"/>
      <c r="B672" s="3"/>
      <c r="C672" s="3"/>
      <c r="D672" s="3"/>
      <c r="E672" s="3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3"/>
      <c r="B673" s="3"/>
      <c r="C673" s="3"/>
      <c r="D673" s="3"/>
      <c r="E673" s="3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3"/>
      <c r="B674" s="3"/>
      <c r="C674" s="3"/>
      <c r="D674" s="3"/>
      <c r="E674" s="3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3"/>
      <c r="B675" s="3"/>
      <c r="C675" s="3"/>
      <c r="D675" s="3"/>
      <c r="E675" s="3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3"/>
      <c r="B676" s="3"/>
      <c r="C676" s="3"/>
      <c r="D676" s="3"/>
      <c r="E676" s="3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3"/>
      <c r="B677" s="3"/>
      <c r="C677" s="3"/>
      <c r="D677" s="3"/>
      <c r="E677" s="3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3"/>
      <c r="B678" s="3"/>
      <c r="C678" s="3"/>
      <c r="D678" s="3"/>
      <c r="E678" s="3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3"/>
      <c r="B679" s="3"/>
      <c r="C679" s="3"/>
      <c r="D679" s="3"/>
      <c r="E679" s="3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3"/>
      <c r="B680" s="3"/>
      <c r="C680" s="3"/>
      <c r="D680" s="3"/>
      <c r="E680" s="3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3"/>
      <c r="B681" s="3"/>
      <c r="C681" s="3"/>
      <c r="D681" s="3"/>
      <c r="E681" s="3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3"/>
      <c r="B682" s="3"/>
      <c r="C682" s="3"/>
      <c r="D682" s="3"/>
      <c r="E682" s="3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3"/>
      <c r="B683" s="3"/>
      <c r="C683" s="3"/>
      <c r="D683" s="3"/>
      <c r="E683" s="3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3"/>
      <c r="B684" s="3"/>
      <c r="C684" s="3"/>
      <c r="D684" s="3"/>
      <c r="E684" s="3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3"/>
      <c r="B685" s="3"/>
      <c r="C685" s="3"/>
      <c r="D685" s="3"/>
      <c r="E685" s="3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3"/>
      <c r="B686" s="3"/>
      <c r="C686" s="3"/>
      <c r="D686" s="3"/>
      <c r="E686" s="3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3"/>
      <c r="B687" s="3"/>
      <c r="C687" s="3"/>
      <c r="D687" s="3"/>
      <c r="E687" s="3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3"/>
      <c r="B688" s="3"/>
      <c r="C688" s="3"/>
      <c r="D688" s="3"/>
      <c r="E688" s="3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3"/>
      <c r="B689" s="3"/>
      <c r="C689" s="3"/>
      <c r="D689" s="3"/>
      <c r="E689" s="3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3"/>
      <c r="B690" s="3"/>
      <c r="C690" s="3"/>
      <c r="D690" s="3"/>
      <c r="E690" s="3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3"/>
      <c r="B691" s="3"/>
      <c r="C691" s="3"/>
      <c r="D691" s="3"/>
      <c r="E691" s="3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3"/>
      <c r="B692" s="3"/>
      <c r="C692" s="3"/>
      <c r="D692" s="3"/>
      <c r="E692" s="3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3"/>
      <c r="B693" s="3"/>
      <c r="C693" s="3"/>
      <c r="D693" s="3"/>
      <c r="E693" s="3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3"/>
      <c r="B694" s="3"/>
      <c r="C694" s="3"/>
      <c r="D694" s="3"/>
      <c r="E694" s="3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3"/>
      <c r="B695" s="3"/>
      <c r="C695" s="3"/>
      <c r="D695" s="3"/>
      <c r="E695" s="3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3"/>
      <c r="B696" s="3"/>
      <c r="C696" s="3"/>
      <c r="D696" s="3"/>
      <c r="E696" s="3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3"/>
      <c r="B697" s="3"/>
      <c r="C697" s="3"/>
      <c r="D697" s="3"/>
      <c r="E697" s="3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3"/>
      <c r="B698" s="3"/>
      <c r="C698" s="3"/>
      <c r="D698" s="3"/>
      <c r="E698" s="3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3"/>
      <c r="B699" s="3"/>
      <c r="C699" s="3"/>
      <c r="D699" s="3"/>
      <c r="E699" s="3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3"/>
      <c r="B700" s="3"/>
      <c r="C700" s="3"/>
      <c r="D700" s="3"/>
      <c r="E700" s="3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3"/>
      <c r="B701" s="3"/>
      <c r="C701" s="3"/>
      <c r="D701" s="3"/>
      <c r="E701" s="3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3"/>
      <c r="B702" s="3"/>
      <c r="C702" s="3"/>
      <c r="D702" s="3"/>
      <c r="E702" s="3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3"/>
      <c r="B703" s="3"/>
      <c r="C703" s="3"/>
      <c r="D703" s="3"/>
      <c r="E703" s="3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3"/>
      <c r="B704" s="3"/>
      <c r="C704" s="3"/>
      <c r="D704" s="3"/>
      <c r="E704" s="3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3"/>
      <c r="B705" s="3"/>
      <c r="C705" s="3"/>
      <c r="D705" s="3"/>
      <c r="E705" s="3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3"/>
      <c r="B706" s="3"/>
      <c r="C706" s="3"/>
      <c r="D706" s="3"/>
      <c r="E706" s="3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3"/>
      <c r="B707" s="3"/>
      <c r="C707" s="3"/>
      <c r="D707" s="3"/>
      <c r="E707" s="3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3"/>
      <c r="B708" s="3"/>
      <c r="C708" s="3"/>
      <c r="D708" s="3"/>
      <c r="E708" s="3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3"/>
      <c r="B709" s="3"/>
      <c r="C709" s="3"/>
      <c r="D709" s="3"/>
      <c r="E709" s="3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3"/>
      <c r="B710" s="3"/>
      <c r="C710" s="3"/>
      <c r="D710" s="3"/>
      <c r="E710" s="3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3"/>
      <c r="B711" s="3"/>
      <c r="C711" s="3"/>
      <c r="D711" s="3"/>
      <c r="E711" s="3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3"/>
      <c r="B712" s="3"/>
      <c r="C712" s="3"/>
      <c r="D712" s="3"/>
      <c r="E712" s="3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3"/>
      <c r="B713" s="3"/>
      <c r="C713" s="3"/>
      <c r="D713" s="3"/>
      <c r="E713" s="3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3"/>
      <c r="B714" s="3"/>
      <c r="C714" s="3"/>
      <c r="D714" s="3"/>
      <c r="E714" s="3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3"/>
      <c r="B715" s="3"/>
      <c r="C715" s="3"/>
      <c r="D715" s="3"/>
      <c r="E715" s="3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3"/>
      <c r="B716" s="3"/>
      <c r="C716" s="3"/>
      <c r="D716" s="3"/>
      <c r="E716" s="3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3"/>
      <c r="B717" s="3"/>
      <c r="C717" s="3"/>
      <c r="D717" s="3"/>
      <c r="E717" s="3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3"/>
      <c r="B718" s="3"/>
      <c r="C718" s="3"/>
      <c r="D718" s="3"/>
      <c r="E718" s="3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3"/>
      <c r="B719" s="3"/>
      <c r="C719" s="3"/>
      <c r="D719" s="3"/>
      <c r="E719" s="3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3"/>
      <c r="B720" s="3"/>
      <c r="C720" s="3"/>
      <c r="D720" s="3"/>
      <c r="E720" s="3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3"/>
      <c r="B721" s="3"/>
      <c r="C721" s="3"/>
      <c r="D721" s="3"/>
      <c r="E721" s="3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3"/>
      <c r="B722" s="3"/>
      <c r="C722" s="3"/>
      <c r="D722" s="3"/>
      <c r="E722" s="3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3"/>
      <c r="B723" s="3"/>
      <c r="C723" s="3"/>
      <c r="D723" s="3"/>
      <c r="E723" s="3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3"/>
      <c r="B724" s="3"/>
      <c r="C724" s="3"/>
      <c r="D724" s="3"/>
      <c r="E724" s="3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3"/>
      <c r="B725" s="3"/>
      <c r="C725" s="3"/>
      <c r="D725" s="3"/>
      <c r="E725" s="3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3"/>
      <c r="B726" s="3"/>
      <c r="C726" s="3"/>
      <c r="D726" s="3"/>
      <c r="E726" s="3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3"/>
      <c r="B727" s="3"/>
      <c r="C727" s="3"/>
      <c r="D727" s="3"/>
      <c r="E727" s="3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3"/>
      <c r="B728" s="3"/>
      <c r="C728" s="3"/>
      <c r="D728" s="3"/>
      <c r="E728" s="3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3"/>
      <c r="B729" s="3"/>
      <c r="C729" s="3"/>
      <c r="D729" s="3"/>
      <c r="E729" s="3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3"/>
      <c r="B730" s="3"/>
      <c r="C730" s="3"/>
      <c r="D730" s="3"/>
      <c r="E730" s="3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3"/>
      <c r="B731" s="3"/>
      <c r="C731" s="3"/>
      <c r="D731" s="3"/>
      <c r="E731" s="3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3"/>
      <c r="B732" s="3"/>
      <c r="C732" s="3"/>
      <c r="D732" s="3"/>
      <c r="E732" s="3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3"/>
      <c r="B733" s="3"/>
      <c r="C733" s="3"/>
      <c r="D733" s="3"/>
      <c r="E733" s="3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3"/>
      <c r="B734" s="3"/>
      <c r="C734" s="3"/>
      <c r="D734" s="3"/>
      <c r="E734" s="3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3"/>
      <c r="B735" s="3"/>
      <c r="C735" s="3"/>
      <c r="D735" s="3"/>
      <c r="E735" s="3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3"/>
      <c r="B736" s="3"/>
      <c r="C736" s="3"/>
      <c r="D736" s="3"/>
      <c r="E736" s="3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3"/>
      <c r="B737" s="3"/>
      <c r="C737" s="3"/>
      <c r="D737" s="3"/>
      <c r="E737" s="3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3"/>
      <c r="B738" s="3"/>
      <c r="C738" s="3"/>
      <c r="D738" s="3"/>
      <c r="E738" s="3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3"/>
      <c r="B739" s="3"/>
      <c r="C739" s="3"/>
      <c r="D739" s="3"/>
      <c r="E739" s="3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3"/>
      <c r="B740" s="3"/>
      <c r="C740" s="3"/>
      <c r="D740" s="3"/>
      <c r="E740" s="3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3"/>
      <c r="B741" s="3"/>
      <c r="C741" s="3"/>
      <c r="D741" s="3"/>
      <c r="E741" s="3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3"/>
      <c r="B742" s="3"/>
      <c r="C742" s="3"/>
      <c r="D742" s="3"/>
      <c r="E742" s="3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3"/>
      <c r="B743" s="3"/>
      <c r="C743" s="3"/>
      <c r="D743" s="3"/>
      <c r="E743" s="3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3"/>
      <c r="B744" s="3"/>
      <c r="C744" s="3"/>
      <c r="D744" s="3"/>
      <c r="E744" s="3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3"/>
      <c r="B745" s="3"/>
      <c r="C745" s="3"/>
      <c r="D745" s="3"/>
      <c r="E745" s="3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3"/>
      <c r="B746" s="3"/>
      <c r="C746" s="3"/>
      <c r="D746" s="3"/>
      <c r="E746" s="3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3"/>
      <c r="B747" s="3"/>
      <c r="C747" s="3"/>
      <c r="D747" s="3"/>
      <c r="E747" s="3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3"/>
      <c r="B748" s="3"/>
      <c r="C748" s="3"/>
      <c r="D748" s="3"/>
      <c r="E748" s="3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3"/>
      <c r="B749" s="3"/>
      <c r="C749" s="3"/>
      <c r="D749" s="3"/>
      <c r="E749" s="3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3"/>
      <c r="B750" s="3"/>
      <c r="C750" s="3"/>
      <c r="D750" s="3"/>
      <c r="E750" s="3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3"/>
      <c r="B751" s="3"/>
      <c r="C751" s="3"/>
      <c r="D751" s="3"/>
      <c r="E751" s="3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3"/>
      <c r="B752" s="3"/>
      <c r="C752" s="3"/>
      <c r="D752" s="3"/>
      <c r="E752" s="3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3"/>
      <c r="B753" s="3"/>
      <c r="C753" s="3"/>
      <c r="D753" s="3"/>
      <c r="E753" s="3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3"/>
      <c r="B754" s="3"/>
      <c r="C754" s="3"/>
      <c r="D754" s="3"/>
      <c r="E754" s="3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3"/>
      <c r="B755" s="3"/>
      <c r="C755" s="3"/>
      <c r="D755" s="3"/>
      <c r="E755" s="3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3"/>
      <c r="B756" s="3"/>
      <c r="C756" s="3"/>
      <c r="D756" s="3"/>
      <c r="E756" s="3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3"/>
      <c r="B757" s="3"/>
      <c r="C757" s="3"/>
      <c r="D757" s="3"/>
      <c r="E757" s="3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3"/>
      <c r="B758" s="3"/>
      <c r="C758" s="3"/>
      <c r="D758" s="3"/>
      <c r="E758" s="3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3"/>
      <c r="B759" s="3"/>
      <c r="C759" s="3"/>
      <c r="D759" s="3"/>
      <c r="E759" s="3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3"/>
      <c r="B760" s="3"/>
      <c r="C760" s="3"/>
      <c r="D760" s="3"/>
      <c r="E760" s="3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3"/>
      <c r="B761" s="3"/>
      <c r="C761" s="3"/>
      <c r="D761" s="3"/>
      <c r="E761" s="3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3"/>
      <c r="B762" s="3"/>
      <c r="C762" s="3"/>
      <c r="D762" s="3"/>
      <c r="E762" s="3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3"/>
      <c r="B763" s="3"/>
      <c r="C763" s="3"/>
      <c r="D763" s="3"/>
      <c r="E763" s="3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3"/>
      <c r="B764" s="3"/>
      <c r="C764" s="3"/>
      <c r="D764" s="3"/>
      <c r="E764" s="3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3"/>
      <c r="B765" s="3"/>
      <c r="C765" s="3"/>
      <c r="D765" s="3"/>
      <c r="E765" s="3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3"/>
      <c r="B766" s="3"/>
      <c r="C766" s="3"/>
      <c r="D766" s="3"/>
      <c r="E766" s="3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3"/>
      <c r="B767" s="3"/>
      <c r="C767" s="3"/>
      <c r="D767" s="3"/>
      <c r="E767" s="3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3"/>
      <c r="B768" s="3"/>
      <c r="C768" s="3"/>
      <c r="D768" s="3"/>
      <c r="E768" s="3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3"/>
      <c r="B769" s="3"/>
      <c r="C769" s="3"/>
      <c r="D769" s="3"/>
      <c r="E769" s="3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3"/>
      <c r="B770" s="3"/>
      <c r="C770" s="3"/>
      <c r="D770" s="3"/>
      <c r="E770" s="3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3"/>
      <c r="B771" s="3"/>
      <c r="C771" s="3"/>
      <c r="D771" s="3"/>
      <c r="E771" s="3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3"/>
      <c r="B772" s="3"/>
      <c r="C772" s="3"/>
      <c r="D772" s="3"/>
      <c r="E772" s="3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3"/>
      <c r="B773" s="3"/>
      <c r="C773" s="3"/>
      <c r="D773" s="3"/>
      <c r="E773" s="3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3"/>
      <c r="B774" s="3"/>
      <c r="C774" s="3"/>
      <c r="D774" s="3"/>
      <c r="E774" s="3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3"/>
      <c r="B775" s="3"/>
      <c r="C775" s="3"/>
      <c r="D775" s="3"/>
      <c r="E775" s="3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3"/>
      <c r="B776" s="3"/>
      <c r="C776" s="3"/>
      <c r="D776" s="3"/>
      <c r="E776" s="3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3"/>
      <c r="B777" s="3"/>
      <c r="C777" s="3"/>
      <c r="D777" s="3"/>
      <c r="E777" s="3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3"/>
      <c r="B778" s="3"/>
      <c r="C778" s="3"/>
      <c r="D778" s="3"/>
      <c r="E778" s="3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3"/>
      <c r="B779" s="3"/>
      <c r="C779" s="3"/>
      <c r="D779" s="3"/>
      <c r="E779" s="3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3"/>
      <c r="B780" s="3"/>
      <c r="C780" s="3"/>
      <c r="D780" s="3"/>
      <c r="E780" s="3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3"/>
      <c r="B781" s="3"/>
      <c r="C781" s="3"/>
      <c r="D781" s="3"/>
      <c r="E781" s="3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3"/>
      <c r="B782" s="3"/>
      <c r="C782" s="3"/>
      <c r="D782" s="3"/>
      <c r="E782" s="3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3"/>
      <c r="B783" s="3"/>
      <c r="C783" s="3"/>
      <c r="D783" s="3"/>
      <c r="E783" s="3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3"/>
      <c r="B784" s="3"/>
      <c r="C784" s="3"/>
      <c r="D784" s="3"/>
      <c r="E784" s="3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3"/>
      <c r="B785" s="3"/>
      <c r="C785" s="3"/>
      <c r="D785" s="3"/>
      <c r="E785" s="3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3"/>
      <c r="B786" s="3"/>
      <c r="C786" s="3"/>
      <c r="D786" s="3"/>
      <c r="E786" s="3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3"/>
      <c r="B787" s="3"/>
      <c r="C787" s="3"/>
      <c r="D787" s="3"/>
      <c r="E787" s="3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3"/>
      <c r="B788" s="3"/>
      <c r="C788" s="3"/>
      <c r="D788" s="3"/>
      <c r="E788" s="3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3"/>
      <c r="B789" s="3"/>
      <c r="C789" s="3"/>
      <c r="D789" s="3"/>
      <c r="E789" s="3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3"/>
      <c r="B790" s="3"/>
      <c r="C790" s="3"/>
      <c r="D790" s="3"/>
      <c r="E790" s="3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3"/>
      <c r="B791" s="3"/>
      <c r="C791" s="3"/>
      <c r="D791" s="3"/>
      <c r="E791" s="3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3"/>
      <c r="B792" s="3"/>
      <c r="C792" s="3"/>
      <c r="D792" s="3"/>
      <c r="E792" s="3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3"/>
      <c r="B793" s="3"/>
      <c r="C793" s="3"/>
      <c r="D793" s="3"/>
      <c r="E793" s="3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3"/>
      <c r="B794" s="3"/>
      <c r="C794" s="3"/>
      <c r="D794" s="3"/>
      <c r="E794" s="3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3"/>
      <c r="B795" s="3"/>
      <c r="C795" s="3"/>
      <c r="D795" s="3"/>
      <c r="E795" s="3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3"/>
      <c r="B796" s="3"/>
      <c r="C796" s="3"/>
      <c r="D796" s="3"/>
      <c r="E796" s="3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3"/>
      <c r="B797" s="3"/>
      <c r="C797" s="3"/>
      <c r="D797" s="3"/>
      <c r="E797" s="3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3"/>
      <c r="B798" s="3"/>
      <c r="C798" s="3"/>
      <c r="D798" s="3"/>
      <c r="E798" s="3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3"/>
      <c r="B799" s="3"/>
      <c r="C799" s="3"/>
      <c r="D799" s="3"/>
      <c r="E799" s="3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3"/>
      <c r="B800" s="3"/>
      <c r="C800" s="3"/>
      <c r="D800" s="3"/>
      <c r="E800" s="3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3"/>
      <c r="B801" s="3"/>
      <c r="C801" s="3"/>
      <c r="D801" s="3"/>
      <c r="E801" s="3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3"/>
      <c r="B802" s="3"/>
      <c r="C802" s="3"/>
      <c r="D802" s="3"/>
      <c r="E802" s="3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3"/>
      <c r="B803" s="3"/>
      <c r="C803" s="3"/>
      <c r="D803" s="3"/>
      <c r="E803" s="3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3"/>
      <c r="B804" s="3"/>
      <c r="C804" s="3"/>
      <c r="D804" s="3"/>
      <c r="E804" s="3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3"/>
      <c r="B805" s="3"/>
      <c r="C805" s="3"/>
      <c r="D805" s="3"/>
      <c r="E805" s="3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3"/>
      <c r="B806" s="3"/>
      <c r="C806" s="3"/>
      <c r="D806" s="3"/>
      <c r="E806" s="3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3"/>
      <c r="B807" s="3"/>
      <c r="C807" s="3"/>
      <c r="D807" s="3"/>
      <c r="E807" s="3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3"/>
      <c r="B808" s="3"/>
      <c r="C808" s="3"/>
      <c r="D808" s="3"/>
      <c r="E808" s="3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3"/>
      <c r="B809" s="3"/>
      <c r="C809" s="3"/>
      <c r="D809" s="3"/>
      <c r="E809" s="3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3"/>
      <c r="B810" s="3"/>
      <c r="C810" s="3"/>
      <c r="D810" s="3"/>
      <c r="E810" s="3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3"/>
      <c r="B811" s="3"/>
      <c r="C811" s="3"/>
      <c r="D811" s="3"/>
      <c r="E811" s="3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3"/>
      <c r="B812" s="3"/>
      <c r="C812" s="3"/>
      <c r="D812" s="3"/>
      <c r="E812" s="3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3"/>
      <c r="B813" s="3"/>
      <c r="C813" s="3"/>
      <c r="D813" s="3"/>
      <c r="E813" s="3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3"/>
      <c r="B814" s="3"/>
      <c r="C814" s="3"/>
      <c r="D814" s="3"/>
      <c r="E814" s="3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3"/>
      <c r="B815" s="3"/>
      <c r="C815" s="3"/>
      <c r="D815" s="3"/>
      <c r="E815" s="3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3"/>
      <c r="B816" s="3"/>
      <c r="C816" s="3"/>
      <c r="D816" s="3"/>
      <c r="E816" s="3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3"/>
      <c r="B817" s="3"/>
      <c r="C817" s="3"/>
      <c r="D817" s="3"/>
      <c r="E817" s="3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3"/>
      <c r="B818" s="3"/>
      <c r="C818" s="3"/>
      <c r="D818" s="3"/>
      <c r="E818" s="3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3"/>
      <c r="B819" s="3"/>
      <c r="C819" s="3"/>
      <c r="D819" s="3"/>
      <c r="E819" s="3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3"/>
      <c r="B820" s="3"/>
      <c r="C820" s="3"/>
      <c r="D820" s="3"/>
      <c r="E820" s="3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3"/>
      <c r="B821" s="3"/>
      <c r="C821" s="3"/>
      <c r="D821" s="3"/>
      <c r="E821" s="3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3"/>
      <c r="B822" s="3"/>
      <c r="C822" s="3"/>
      <c r="D822" s="3"/>
      <c r="E822" s="3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3"/>
      <c r="B823" s="3"/>
      <c r="C823" s="3"/>
      <c r="D823" s="3"/>
      <c r="E823" s="3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3"/>
      <c r="B824" s="3"/>
      <c r="C824" s="3"/>
      <c r="D824" s="3"/>
      <c r="E824" s="3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3"/>
      <c r="B825" s="3"/>
      <c r="C825" s="3"/>
      <c r="D825" s="3"/>
      <c r="E825" s="3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3"/>
      <c r="B826" s="3"/>
      <c r="C826" s="3"/>
      <c r="D826" s="3"/>
      <c r="E826" s="3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3"/>
      <c r="B827" s="3"/>
      <c r="C827" s="3"/>
      <c r="D827" s="3"/>
      <c r="E827" s="3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3"/>
      <c r="B828" s="3"/>
      <c r="C828" s="3"/>
      <c r="D828" s="3"/>
      <c r="E828" s="3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3"/>
      <c r="B829" s="3"/>
      <c r="C829" s="3"/>
      <c r="D829" s="3"/>
      <c r="E829" s="3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3"/>
      <c r="B830" s="3"/>
      <c r="C830" s="3"/>
      <c r="D830" s="3"/>
      <c r="E830" s="3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3"/>
      <c r="B831" s="3"/>
      <c r="C831" s="3"/>
      <c r="D831" s="3"/>
      <c r="E831" s="3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3"/>
      <c r="B832" s="3"/>
      <c r="C832" s="3"/>
      <c r="D832" s="3"/>
      <c r="E832" s="3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3"/>
      <c r="B833" s="3"/>
      <c r="C833" s="3"/>
      <c r="D833" s="3"/>
      <c r="E833" s="3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3"/>
      <c r="B834" s="3"/>
      <c r="C834" s="3"/>
      <c r="D834" s="3"/>
      <c r="E834" s="3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3"/>
      <c r="B835" s="3"/>
      <c r="C835" s="3"/>
      <c r="D835" s="3"/>
      <c r="E835" s="3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3"/>
      <c r="B836" s="3"/>
      <c r="C836" s="3"/>
      <c r="D836" s="3"/>
      <c r="E836" s="3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3"/>
      <c r="B837" s="3"/>
      <c r="C837" s="3"/>
      <c r="D837" s="3"/>
      <c r="E837" s="3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3"/>
      <c r="B838" s="3"/>
      <c r="C838" s="3"/>
      <c r="D838" s="3"/>
      <c r="E838" s="3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3"/>
      <c r="B839" s="3"/>
      <c r="C839" s="3"/>
      <c r="D839" s="3"/>
      <c r="E839" s="3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3"/>
      <c r="B840" s="3"/>
      <c r="C840" s="3"/>
      <c r="D840" s="3"/>
      <c r="E840" s="3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3"/>
      <c r="B841" s="3"/>
      <c r="C841" s="3"/>
      <c r="D841" s="3"/>
      <c r="E841" s="3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3"/>
      <c r="B842" s="3"/>
      <c r="C842" s="3"/>
      <c r="D842" s="3"/>
      <c r="E842" s="3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3"/>
      <c r="B843" s="3"/>
      <c r="C843" s="3"/>
      <c r="D843" s="3"/>
      <c r="E843" s="3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3"/>
      <c r="B844" s="3"/>
      <c r="C844" s="3"/>
      <c r="D844" s="3"/>
      <c r="E844" s="3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3"/>
      <c r="B845" s="3"/>
      <c r="C845" s="3"/>
      <c r="D845" s="3"/>
      <c r="E845" s="3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3"/>
      <c r="B846" s="3"/>
      <c r="C846" s="3"/>
      <c r="D846" s="3"/>
      <c r="E846" s="3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3"/>
      <c r="B847" s="3"/>
      <c r="C847" s="3"/>
      <c r="D847" s="3"/>
      <c r="E847" s="3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3"/>
      <c r="B848" s="3"/>
      <c r="C848" s="3"/>
      <c r="D848" s="3"/>
      <c r="E848" s="3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3"/>
      <c r="B849" s="3"/>
      <c r="C849" s="3"/>
      <c r="D849" s="3"/>
      <c r="E849" s="3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3"/>
      <c r="B850" s="3"/>
      <c r="C850" s="3"/>
      <c r="D850" s="3"/>
      <c r="E850" s="3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3"/>
      <c r="B851" s="3"/>
      <c r="C851" s="3"/>
      <c r="D851" s="3"/>
      <c r="E851" s="3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3"/>
      <c r="B852" s="3"/>
      <c r="C852" s="3"/>
      <c r="D852" s="3"/>
      <c r="E852" s="3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3"/>
      <c r="B853" s="3"/>
      <c r="C853" s="3"/>
      <c r="D853" s="3"/>
      <c r="E853" s="3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3"/>
      <c r="B854" s="3"/>
      <c r="C854" s="3"/>
      <c r="D854" s="3"/>
      <c r="E854" s="3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3"/>
      <c r="B855" s="3"/>
      <c r="C855" s="3"/>
      <c r="D855" s="3"/>
      <c r="E855" s="3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3"/>
      <c r="B856" s="3"/>
      <c r="C856" s="3"/>
      <c r="D856" s="3"/>
      <c r="E856" s="3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3"/>
      <c r="B857" s="3"/>
      <c r="C857" s="3"/>
      <c r="D857" s="3"/>
      <c r="E857" s="3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3"/>
      <c r="B858" s="3"/>
      <c r="C858" s="3"/>
      <c r="D858" s="3"/>
      <c r="E858" s="3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3"/>
      <c r="B859" s="3"/>
      <c r="C859" s="3"/>
      <c r="D859" s="3"/>
      <c r="E859" s="3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3"/>
      <c r="B860" s="3"/>
      <c r="C860" s="3"/>
      <c r="D860" s="3"/>
      <c r="E860" s="3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3"/>
      <c r="B861" s="3"/>
      <c r="C861" s="3"/>
      <c r="D861" s="3"/>
      <c r="E861" s="3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3"/>
      <c r="B862" s="3"/>
      <c r="C862" s="3"/>
      <c r="D862" s="3"/>
      <c r="E862" s="3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3"/>
      <c r="B863" s="3"/>
      <c r="C863" s="3"/>
      <c r="D863" s="3"/>
      <c r="E863" s="3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3"/>
      <c r="B864" s="3"/>
      <c r="C864" s="3"/>
      <c r="D864" s="3"/>
      <c r="E864" s="3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3"/>
      <c r="B865" s="3"/>
      <c r="C865" s="3"/>
      <c r="D865" s="3"/>
      <c r="E865" s="3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3"/>
      <c r="B866" s="3"/>
      <c r="C866" s="3"/>
      <c r="D866" s="3"/>
      <c r="E866" s="3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3"/>
      <c r="B867" s="3"/>
      <c r="C867" s="3"/>
      <c r="D867" s="3"/>
      <c r="E867" s="3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3"/>
      <c r="B868" s="3"/>
      <c r="C868" s="3"/>
      <c r="D868" s="3"/>
      <c r="E868" s="3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3"/>
      <c r="B869" s="3"/>
      <c r="C869" s="3"/>
      <c r="D869" s="3"/>
      <c r="E869" s="3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3"/>
      <c r="B870" s="3"/>
      <c r="C870" s="3"/>
      <c r="D870" s="3"/>
      <c r="E870" s="3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3"/>
      <c r="B871" s="3"/>
      <c r="C871" s="3"/>
      <c r="D871" s="3"/>
      <c r="E871" s="3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3"/>
      <c r="B872" s="3"/>
      <c r="C872" s="3"/>
      <c r="D872" s="3"/>
      <c r="E872" s="3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3"/>
      <c r="B873" s="3"/>
      <c r="C873" s="3"/>
      <c r="D873" s="3"/>
      <c r="E873" s="3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3"/>
      <c r="B874" s="3"/>
      <c r="C874" s="3"/>
      <c r="D874" s="3"/>
      <c r="E874" s="3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3"/>
      <c r="B875" s="3"/>
      <c r="C875" s="3"/>
      <c r="D875" s="3"/>
      <c r="E875" s="3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3"/>
      <c r="B876" s="3"/>
      <c r="C876" s="3"/>
      <c r="D876" s="3"/>
      <c r="E876" s="3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3"/>
      <c r="B877" s="3"/>
      <c r="C877" s="3"/>
      <c r="D877" s="3"/>
      <c r="E877" s="3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3"/>
      <c r="B878" s="3"/>
      <c r="C878" s="3"/>
      <c r="D878" s="3"/>
      <c r="E878" s="3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3"/>
      <c r="B879" s="3"/>
      <c r="C879" s="3"/>
      <c r="D879" s="3"/>
      <c r="E879" s="3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3"/>
      <c r="B880" s="3"/>
      <c r="C880" s="3"/>
      <c r="D880" s="3"/>
      <c r="E880" s="3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3"/>
      <c r="B881" s="3"/>
      <c r="C881" s="3"/>
      <c r="D881" s="3"/>
      <c r="E881" s="3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3"/>
      <c r="B882" s="3"/>
      <c r="C882" s="3"/>
      <c r="D882" s="3"/>
      <c r="E882" s="3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3"/>
      <c r="B883" s="3"/>
      <c r="C883" s="3"/>
      <c r="D883" s="3"/>
      <c r="E883" s="3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3"/>
      <c r="B884" s="3"/>
      <c r="C884" s="3"/>
      <c r="D884" s="3"/>
      <c r="E884" s="3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3"/>
      <c r="B885" s="3"/>
      <c r="C885" s="3"/>
      <c r="D885" s="3"/>
      <c r="E885" s="3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3"/>
      <c r="B886" s="3"/>
      <c r="C886" s="3"/>
      <c r="D886" s="3"/>
      <c r="E886" s="3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3"/>
      <c r="B887" s="3"/>
      <c r="C887" s="3"/>
      <c r="D887" s="3"/>
      <c r="E887" s="3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3"/>
      <c r="B888" s="3"/>
      <c r="C888" s="3"/>
      <c r="D888" s="3"/>
      <c r="E888" s="3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3"/>
      <c r="B889" s="3"/>
      <c r="C889" s="3"/>
      <c r="D889" s="3"/>
      <c r="E889" s="3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3"/>
      <c r="B890" s="3"/>
      <c r="C890" s="3"/>
      <c r="D890" s="3"/>
      <c r="E890" s="3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3"/>
      <c r="B891" s="3"/>
      <c r="C891" s="3"/>
      <c r="D891" s="3"/>
      <c r="E891" s="3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3"/>
      <c r="B892" s="3"/>
      <c r="C892" s="3"/>
      <c r="D892" s="3"/>
      <c r="E892" s="3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3"/>
      <c r="B893" s="3"/>
      <c r="C893" s="3"/>
      <c r="D893" s="3"/>
      <c r="E893" s="3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3"/>
      <c r="B894" s="3"/>
      <c r="C894" s="3"/>
      <c r="D894" s="3"/>
      <c r="E894" s="3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3"/>
      <c r="B895" s="3"/>
      <c r="C895" s="3"/>
      <c r="D895" s="3"/>
      <c r="E895" s="3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3"/>
      <c r="B896" s="3"/>
      <c r="C896" s="3"/>
      <c r="D896" s="3"/>
      <c r="E896" s="3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3"/>
      <c r="B897" s="3"/>
      <c r="C897" s="3"/>
      <c r="D897" s="3"/>
      <c r="E897" s="3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3"/>
      <c r="B898" s="3"/>
      <c r="C898" s="3"/>
      <c r="D898" s="3"/>
      <c r="E898" s="3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3"/>
      <c r="B899" s="3"/>
      <c r="C899" s="3"/>
      <c r="D899" s="3"/>
      <c r="E899" s="3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3"/>
      <c r="B900" s="3"/>
      <c r="C900" s="3"/>
      <c r="D900" s="3"/>
      <c r="E900" s="3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3"/>
      <c r="B901" s="3"/>
      <c r="C901" s="3"/>
      <c r="D901" s="3"/>
      <c r="E901" s="3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3"/>
      <c r="B902" s="3"/>
      <c r="C902" s="3"/>
      <c r="D902" s="3"/>
      <c r="E902" s="3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3"/>
      <c r="B903" s="3"/>
      <c r="C903" s="3"/>
      <c r="D903" s="3"/>
      <c r="E903" s="3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3"/>
      <c r="B904" s="3"/>
      <c r="C904" s="3"/>
      <c r="D904" s="3"/>
      <c r="E904" s="3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3"/>
      <c r="B905" s="3"/>
      <c r="C905" s="3"/>
      <c r="D905" s="3"/>
      <c r="E905" s="3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3"/>
      <c r="B906" s="3"/>
      <c r="C906" s="3"/>
      <c r="D906" s="3"/>
      <c r="E906" s="3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3"/>
      <c r="B907" s="3"/>
      <c r="C907" s="3"/>
      <c r="D907" s="3"/>
      <c r="E907" s="3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3"/>
      <c r="B908" s="3"/>
      <c r="C908" s="3"/>
      <c r="D908" s="3"/>
      <c r="E908" s="3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3"/>
      <c r="B909" s="3"/>
      <c r="C909" s="3"/>
      <c r="D909" s="3"/>
      <c r="E909" s="3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3"/>
      <c r="B910" s="3"/>
      <c r="C910" s="3"/>
      <c r="D910" s="3"/>
      <c r="E910" s="3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3"/>
      <c r="B911" s="3"/>
      <c r="C911" s="3"/>
      <c r="D911" s="3"/>
      <c r="E911" s="3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3"/>
      <c r="B912" s="3"/>
      <c r="C912" s="3"/>
      <c r="D912" s="3"/>
      <c r="E912" s="3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3"/>
      <c r="B913" s="3"/>
      <c r="C913" s="3"/>
      <c r="D913" s="3"/>
      <c r="E913" s="3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3"/>
      <c r="B914" s="3"/>
      <c r="C914" s="3"/>
      <c r="D914" s="3"/>
      <c r="E914" s="3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3"/>
      <c r="B915" s="3"/>
      <c r="C915" s="3"/>
      <c r="D915" s="3"/>
      <c r="E915" s="3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3"/>
      <c r="B916" s="3"/>
      <c r="C916" s="3"/>
      <c r="D916" s="3"/>
      <c r="E916" s="3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3"/>
      <c r="B917" s="3"/>
      <c r="C917" s="3"/>
      <c r="D917" s="3"/>
      <c r="E917" s="3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3"/>
      <c r="B918" s="3"/>
      <c r="C918" s="3"/>
      <c r="D918" s="3"/>
      <c r="E918" s="3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3"/>
      <c r="B919" s="3"/>
      <c r="C919" s="3"/>
      <c r="D919" s="3"/>
      <c r="E919" s="3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3"/>
      <c r="B920" s="3"/>
      <c r="C920" s="3"/>
      <c r="D920" s="3"/>
      <c r="E920" s="3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3"/>
      <c r="B921" s="3"/>
      <c r="C921" s="3"/>
      <c r="D921" s="3"/>
      <c r="E921" s="3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3"/>
      <c r="B922" s="3"/>
      <c r="C922" s="3"/>
      <c r="D922" s="3"/>
      <c r="E922" s="3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3"/>
      <c r="B923" s="3"/>
      <c r="C923" s="3"/>
      <c r="D923" s="3"/>
      <c r="E923" s="3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3"/>
      <c r="B924" s="3"/>
      <c r="C924" s="3"/>
      <c r="D924" s="3"/>
      <c r="E924" s="3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3"/>
      <c r="B925" s="3"/>
      <c r="C925" s="3"/>
      <c r="D925" s="3"/>
      <c r="E925" s="3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3"/>
      <c r="B926" s="3"/>
      <c r="C926" s="3"/>
      <c r="D926" s="3"/>
      <c r="E926" s="3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3"/>
      <c r="B927" s="3"/>
      <c r="C927" s="3"/>
      <c r="D927" s="3"/>
      <c r="E927" s="3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3"/>
      <c r="B928" s="3"/>
      <c r="C928" s="3"/>
      <c r="D928" s="3"/>
      <c r="E928" s="3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3"/>
      <c r="B929" s="3"/>
      <c r="C929" s="3"/>
      <c r="D929" s="3"/>
      <c r="E929" s="3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3"/>
      <c r="B930" s="3"/>
      <c r="C930" s="3"/>
      <c r="D930" s="3"/>
      <c r="E930" s="3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3"/>
      <c r="B931" s="3"/>
      <c r="C931" s="3"/>
      <c r="D931" s="3"/>
      <c r="E931" s="3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3"/>
      <c r="B932" s="3"/>
      <c r="C932" s="3"/>
      <c r="D932" s="3"/>
      <c r="E932" s="3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3"/>
      <c r="B933" s="3"/>
      <c r="C933" s="3"/>
      <c r="D933" s="3"/>
      <c r="E933" s="3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3"/>
      <c r="B934" s="3"/>
      <c r="C934" s="3"/>
      <c r="D934" s="3"/>
      <c r="E934" s="3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3"/>
      <c r="B935" s="3"/>
      <c r="C935" s="3"/>
      <c r="D935" s="3"/>
      <c r="E935" s="3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3"/>
      <c r="B936" s="3"/>
      <c r="C936" s="3"/>
      <c r="D936" s="3"/>
      <c r="E936" s="3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3"/>
      <c r="B937" s="3"/>
      <c r="C937" s="3"/>
      <c r="D937" s="3"/>
      <c r="E937" s="3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3"/>
      <c r="B938" s="3"/>
      <c r="C938" s="3"/>
      <c r="D938" s="3"/>
      <c r="E938" s="3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3"/>
      <c r="B939" s="3"/>
      <c r="C939" s="3"/>
      <c r="D939" s="3"/>
      <c r="E939" s="3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3"/>
      <c r="B940" s="3"/>
      <c r="C940" s="3"/>
      <c r="D940" s="3"/>
      <c r="E940" s="3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3"/>
      <c r="B941" s="3"/>
      <c r="C941" s="3"/>
      <c r="D941" s="3"/>
      <c r="E941" s="3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3"/>
      <c r="B942" s="3"/>
      <c r="C942" s="3"/>
      <c r="D942" s="3"/>
      <c r="E942" s="3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3"/>
      <c r="B943" s="3"/>
      <c r="C943" s="3"/>
      <c r="D943" s="3"/>
      <c r="E943" s="3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3"/>
      <c r="B944" s="3"/>
      <c r="C944" s="3"/>
      <c r="D944" s="3"/>
      <c r="E944" s="3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3"/>
      <c r="B945" s="3"/>
      <c r="C945" s="3"/>
      <c r="D945" s="3"/>
      <c r="E945" s="3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3"/>
      <c r="B946" s="3"/>
      <c r="C946" s="3"/>
      <c r="D946" s="3"/>
      <c r="E946" s="3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3"/>
      <c r="B947" s="3"/>
      <c r="C947" s="3"/>
      <c r="D947" s="3"/>
      <c r="E947" s="3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3"/>
      <c r="B948" s="3"/>
      <c r="C948" s="3"/>
      <c r="D948" s="3"/>
      <c r="E948" s="3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3"/>
      <c r="B949" s="3"/>
      <c r="C949" s="3"/>
      <c r="D949" s="3"/>
      <c r="E949" s="3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3"/>
      <c r="B950" s="3"/>
      <c r="C950" s="3"/>
      <c r="D950" s="3"/>
      <c r="E950" s="3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3"/>
      <c r="B951" s="3"/>
      <c r="C951" s="3"/>
      <c r="D951" s="3"/>
      <c r="E951" s="3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3"/>
      <c r="B952" s="3"/>
      <c r="C952" s="3"/>
      <c r="D952" s="3"/>
      <c r="E952" s="3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3"/>
      <c r="B953" s="3"/>
      <c r="C953" s="3"/>
      <c r="D953" s="3"/>
      <c r="E953" s="3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3"/>
      <c r="B954" s="3"/>
      <c r="C954" s="3"/>
      <c r="D954" s="3"/>
      <c r="E954" s="3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3"/>
      <c r="B955" s="3"/>
      <c r="C955" s="3"/>
      <c r="D955" s="3"/>
      <c r="E955" s="3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3"/>
      <c r="B956" s="3"/>
      <c r="C956" s="3"/>
      <c r="D956" s="3"/>
      <c r="E956" s="3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3"/>
      <c r="B957" s="3"/>
      <c r="C957" s="3"/>
      <c r="D957" s="3"/>
      <c r="E957" s="3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3"/>
      <c r="B958" s="3"/>
      <c r="C958" s="3"/>
      <c r="D958" s="3"/>
      <c r="E958" s="3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3"/>
      <c r="B959" s="3"/>
      <c r="C959" s="3"/>
      <c r="D959" s="3"/>
      <c r="E959" s="3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3"/>
      <c r="B960" s="3"/>
      <c r="C960" s="3"/>
      <c r="D960" s="3"/>
      <c r="E960" s="3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3"/>
      <c r="B961" s="3"/>
      <c r="C961" s="3"/>
      <c r="D961" s="3"/>
      <c r="E961" s="3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3"/>
      <c r="B962" s="3"/>
      <c r="C962" s="3"/>
      <c r="D962" s="3"/>
      <c r="E962" s="3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3"/>
      <c r="B963" s="3"/>
      <c r="C963" s="3"/>
      <c r="D963" s="3"/>
      <c r="E963" s="3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3"/>
      <c r="B964" s="3"/>
      <c r="C964" s="3"/>
      <c r="D964" s="3"/>
      <c r="E964" s="3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3"/>
      <c r="B965" s="3"/>
      <c r="C965" s="3"/>
      <c r="D965" s="3"/>
      <c r="E965" s="3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3"/>
      <c r="B966" s="3"/>
      <c r="C966" s="3"/>
      <c r="D966" s="3"/>
      <c r="E966" s="3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3"/>
      <c r="B967" s="3"/>
      <c r="C967" s="3"/>
      <c r="D967" s="3"/>
      <c r="E967" s="3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3"/>
      <c r="B968" s="3"/>
      <c r="C968" s="3"/>
      <c r="D968" s="3"/>
      <c r="E968" s="3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3"/>
      <c r="B969" s="3"/>
      <c r="C969" s="3"/>
      <c r="D969" s="3"/>
      <c r="E969" s="3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3"/>
      <c r="B970" s="3"/>
      <c r="C970" s="3"/>
      <c r="D970" s="3"/>
      <c r="E970" s="3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3"/>
      <c r="B971" s="3"/>
      <c r="C971" s="3"/>
      <c r="D971" s="3"/>
      <c r="E971" s="3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3"/>
      <c r="B972" s="3"/>
      <c r="C972" s="3"/>
      <c r="D972" s="3"/>
      <c r="E972" s="3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3"/>
      <c r="B973" s="3"/>
      <c r="C973" s="3"/>
      <c r="D973" s="3"/>
      <c r="E973" s="3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3"/>
      <c r="B974" s="3"/>
      <c r="C974" s="3"/>
      <c r="D974" s="3"/>
      <c r="E974" s="3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3"/>
      <c r="B975" s="3"/>
      <c r="C975" s="3"/>
      <c r="D975" s="3"/>
      <c r="E975" s="3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3"/>
      <c r="B976" s="3"/>
      <c r="C976" s="3"/>
      <c r="D976" s="3"/>
      <c r="E976" s="3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3"/>
      <c r="B977" s="3"/>
      <c r="C977" s="3"/>
      <c r="D977" s="3"/>
      <c r="E977" s="3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3"/>
      <c r="B978" s="3"/>
      <c r="C978" s="3"/>
      <c r="D978" s="3"/>
      <c r="E978" s="3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3"/>
      <c r="B979" s="3"/>
      <c r="C979" s="3"/>
      <c r="D979" s="3"/>
      <c r="E979" s="3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3"/>
      <c r="B980" s="3"/>
      <c r="C980" s="3"/>
      <c r="D980" s="3"/>
      <c r="E980" s="3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3"/>
      <c r="B981" s="3"/>
      <c r="C981" s="3"/>
      <c r="D981" s="3"/>
      <c r="E981" s="3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3"/>
      <c r="B982" s="3"/>
      <c r="C982" s="3"/>
      <c r="D982" s="3"/>
      <c r="E982" s="3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3"/>
      <c r="B983" s="3"/>
      <c r="C983" s="3"/>
      <c r="D983" s="3"/>
      <c r="E983" s="3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3"/>
      <c r="B984" s="3"/>
      <c r="C984" s="3"/>
      <c r="D984" s="3"/>
      <c r="E984" s="3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3"/>
      <c r="B985" s="3"/>
      <c r="C985" s="3"/>
      <c r="D985" s="3"/>
      <c r="E985" s="3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3"/>
      <c r="B986" s="3"/>
      <c r="C986" s="3"/>
      <c r="D986" s="3"/>
      <c r="E986" s="3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3"/>
      <c r="B987" s="3"/>
      <c r="C987" s="3"/>
      <c r="D987" s="3"/>
      <c r="E987" s="3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3"/>
      <c r="B988" s="3"/>
      <c r="C988" s="3"/>
      <c r="D988" s="3"/>
      <c r="E988" s="3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3"/>
      <c r="B989" s="3"/>
      <c r="C989" s="3"/>
      <c r="D989" s="3"/>
      <c r="E989" s="3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3"/>
      <c r="B990" s="3"/>
      <c r="C990" s="3"/>
      <c r="D990" s="3"/>
      <c r="E990" s="3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3"/>
      <c r="B991" s="3"/>
      <c r="C991" s="3"/>
      <c r="D991" s="3"/>
      <c r="E991" s="3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3"/>
      <c r="B992" s="3"/>
      <c r="C992" s="3"/>
      <c r="D992" s="3"/>
      <c r="E992" s="3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3"/>
      <c r="B993" s="3"/>
      <c r="C993" s="3"/>
      <c r="D993" s="3"/>
      <c r="E993" s="3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3"/>
      <c r="B994" s="3"/>
      <c r="C994" s="3"/>
      <c r="D994" s="3"/>
      <c r="E994" s="3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3"/>
      <c r="B995" s="3"/>
      <c r="C995" s="3"/>
      <c r="D995" s="3"/>
      <c r="E995" s="3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3"/>
      <c r="B996" s="3"/>
      <c r="C996" s="3"/>
      <c r="D996" s="3"/>
      <c r="E996" s="3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3"/>
      <c r="B997" s="3"/>
      <c r="C997" s="3"/>
      <c r="D997" s="3"/>
      <c r="E997" s="3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3"/>
      <c r="B998" s="3"/>
      <c r="C998" s="3"/>
      <c r="D998" s="3"/>
      <c r="E998" s="3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3"/>
      <c r="B999" s="3"/>
      <c r="C999" s="3"/>
      <c r="D999" s="3"/>
      <c r="E999" s="3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3"/>
      <c r="B1000" s="3"/>
      <c r="C1000" s="3"/>
      <c r="D1000" s="3"/>
      <c r="E1000" s="3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